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7E2A2C42-07FB-4C46-B272-E9CB06EF5674}" xr6:coauthVersionLast="47" xr6:coauthVersionMax="47" xr10:uidLastSave="{00000000-0000-0000-0000-000000000000}"/>
  <workbookProtection workbookAlgorithmName="SHA-512" workbookHashValue="5KPBrmSddOA0pJJcIUi0vp6ifYt2K2OwAwSLKAJTKEoI/MJcz62M75Jy6kheXiIA+ByK8VlVSPxx9bDPcUtN0g==" workbookSaltValue="MX9BMhwd4kzi015uhFNK/w==" workbookSpinCount="100000" lockStructure="1"/>
  <bookViews>
    <workbookView xWindow="-120" yWindow="-120" windowWidth="29040" windowHeight="15720" firstSheet="1" activeTab="1" xr2:uid="{00000000-000D-0000-FFFF-FFFF00000000}"/>
  </bookViews>
  <sheets>
    <sheet name="UACS" sheetId="11" state="hidden" r:id="rId1"/>
    <sheet name="Data Entry" sheetId="18" r:id="rId2"/>
    <sheet name="Supplier" sheetId="13" r:id="rId3"/>
    <sheet name="SOE_per fund" sheetId="15" r:id="rId4"/>
    <sheet name="LR" sheetId="1" r:id="rId5"/>
    <sheet name="CDR_per fund" sheetId="3" r:id="rId6"/>
    <sheet name="Accounting Name" sheetId="4" state="hidden" r:id="rId7"/>
    <sheet name="RCI_per fund" sheetId="2" r:id="rId8"/>
    <sheet name="CashDR_all funds_c.o SH" sheetId="17" r:id="rId9"/>
    <sheet name="Sheet1" sheetId="7" state="hidden" r:id="rId10"/>
    <sheet name="Responsibility Center Code" sheetId="6" state="hidden" r:id="rId11"/>
    <sheet name="List Of Schools" sheetId="8" state="hidden" r:id="rId12"/>
    <sheet name="Pillars" sheetId="9" state="hidden" r:id="rId13"/>
    <sheet name="Suppliers" sheetId="16" state="hidden" r:id="rId14"/>
  </sheets>
  <externalReferences>
    <externalReference r:id="rId15"/>
    <externalReference r:id="rId16"/>
  </externalReferences>
  <definedNames>
    <definedName name="_Hlk94695418" localSheetId="3">'SOE_per fund'!$H$13</definedName>
    <definedName name="add">Supplier!$A$1:$G$1</definedName>
    <definedName name="ADDRESS">Suppliers!$C$1:$C$54</definedName>
    <definedName name="CDR">'CDR_per fund'!$I$13:$T$38</definedName>
    <definedName name="Code">'List Of Schools'!#REF!</definedName>
    <definedName name="Column1">Suppliers!$E$1:$E$338</definedName>
    <definedName name="Column2" localSheetId="3">[1]Suppliers!$E:$E</definedName>
    <definedName name="Column2">#REF!</definedName>
    <definedName name="Column3" localSheetId="3">[1]Suppliers!$G:$G</definedName>
    <definedName name="Column3">#REF!</definedName>
    <definedName name="Column4">#REF!</definedName>
    <definedName name="ColumnVAT">Suppliers!$G$1:$G$338</definedName>
    <definedName name="dates">#REF!</definedName>
    <definedName name="five">'SOE_per fund'!$O$12</definedName>
    <definedName name="G_S">Suppliers!$D$1:$D$338</definedName>
    <definedName name="GOODS_SERVICE">#REF!</definedName>
    <definedName name="GS">[2]SUPPLIER!$J:$J</definedName>
    <definedName name="NAME_OF_PAYEE" localSheetId="3">[1]Supply!$B$2:$B$277,[1]Supply!$B$280:$B$500</definedName>
    <definedName name="NAME_OF_PAYEE" localSheetId="2">Supplier!$B$2:$B$277,Supplier!$B$280:$B$500</definedName>
    <definedName name="name_of_payee">#REF!</definedName>
    <definedName name="newTin" localSheetId="3">[1]!newSupply[TIN Number]</definedName>
    <definedName name="newTin">newSupply[TIN Number]</definedName>
    <definedName name="NexttoCDR">"Picture 16"</definedName>
    <definedName name="one">'SOE_per fund'!$L$12</definedName>
    <definedName name="Payee">Suppliers!$B$1:$B$338</definedName>
    <definedName name="_xlnm.Print_Area" localSheetId="8">'CashDR_all funds_c.o SH'!$A$1:$J$66</definedName>
    <definedName name="_xlnm.Print_Area" localSheetId="5">'CDR_per fund'!$B$2:$W$53</definedName>
    <definedName name="_xlnm.Print_Area" localSheetId="7">'RCI_per fund'!$B$1:$J$44</definedName>
    <definedName name="_xlnm.Print_Area" localSheetId="3">'SOE_per fund'!$A$1:$Q$56</definedName>
    <definedName name="_xlnm.Print_Titles" localSheetId="5">'CDR_per fund'!$1:$15</definedName>
    <definedName name="Schools">'List Of Schools'!$A$3:$A$41</definedName>
    <definedName name="supply">#REF!</definedName>
    <definedName name="supply12">Supplier!$E:$E</definedName>
    <definedName name="supply35">Supplier!$G:$G</definedName>
    <definedName name="supplygs" localSheetId="3">[1]Supply!$D:$D</definedName>
    <definedName name="supplygs">Supplier!$D:$D</definedName>
    <definedName name="supplyname" localSheetId="3">[1]Supply!$B:$B</definedName>
    <definedName name="supplyname">Supplier!$B:$B</definedName>
    <definedName name="supplytin" localSheetId="3">[1]Supply!$A:$A</definedName>
    <definedName name="supplytin">Supplier!$A:$A</definedName>
    <definedName name="supplyvatnvat" localSheetId="3">[1]Supply!$F:$F</definedName>
    <definedName name="supplyvatnvat">Supplier!$F:$F</definedName>
    <definedName name="three">'SOE_per fund'!$N$12</definedName>
    <definedName name="TIN">Table1[[#All],[TIN '#]]</definedName>
    <definedName name="two">'SOE_per fund'!$M$12</definedName>
    <definedName name="UACS">UACS!$A$1:$B$151</definedName>
    <definedName name="UACSTABLE">UACS!$A$1:$B$151</definedName>
    <definedName name="VAT_NVAT">#REF!</definedName>
    <definedName name="VATNVAVT">Suppliers!$F$1:$F$338</definedName>
    <definedName name="VN">[2]SUPPLIER!$L:$L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15" l="1"/>
  <c r="D45" i="15"/>
  <c r="O27" i="15"/>
  <c r="O28" i="15"/>
  <c r="O29" i="15"/>
  <c r="O30" i="15"/>
  <c r="O31" i="15"/>
  <c r="O32" i="15"/>
  <c r="O33" i="15"/>
  <c r="O34" i="15"/>
  <c r="O35" i="15"/>
  <c r="O36" i="15"/>
  <c r="O37" i="15"/>
  <c r="O38" i="15"/>
  <c r="O39" i="15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15" i="2"/>
  <c r="H14" i="2"/>
  <c r="I10" i="17"/>
  <c r="D10" i="17"/>
  <c r="A10" i="17"/>
  <c r="G42" i="2"/>
  <c r="B40" i="2"/>
  <c r="G5" i="2"/>
  <c r="C8" i="2"/>
  <c r="D51" i="3"/>
  <c r="D50" i="3"/>
  <c r="T7" i="3"/>
  <c r="U5" i="3"/>
  <c r="U6" i="3"/>
  <c r="D5" i="3"/>
  <c r="A60" i="1"/>
  <c r="A59" i="1"/>
  <c r="B8" i="15"/>
  <c r="B8" i="1" s="1"/>
  <c r="D44" i="15"/>
  <c r="W39" i="3" l="1"/>
  <c r="J34" i="2" l="1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C27" i="1"/>
  <c r="F17" i="2"/>
  <c r="E14" i="17"/>
  <c r="E15" i="17"/>
  <c r="J14" i="17"/>
  <c r="J15" i="17" s="1"/>
  <c r="J16" i="17" s="1"/>
  <c r="J17" i="17" s="1"/>
  <c r="J18" i="17" s="1"/>
  <c r="J19" i="17" s="1"/>
  <c r="J20" i="17" s="1"/>
  <c r="J21" i="17" l="1"/>
  <c r="J22" i="17" s="1"/>
  <c r="J23" i="17" s="1"/>
  <c r="J24" i="17" s="1"/>
  <c r="J25" i="17" s="1"/>
  <c r="J26" i="17" s="1"/>
  <c r="J27" i="17" s="1"/>
  <c r="J28" i="17" s="1"/>
  <c r="J29" i="17" s="1"/>
  <c r="J30" i="17" s="1"/>
  <c r="J31" i="17" s="1"/>
  <c r="J32" i="17" s="1"/>
  <c r="J33" i="17" s="1"/>
  <c r="J34" i="17" s="1"/>
  <c r="J35" i="17" s="1"/>
  <c r="J36" i="17" s="1"/>
  <c r="J37" i="17" s="1"/>
  <c r="J38" i="17" s="1"/>
  <c r="J39" i="17" s="1"/>
  <c r="J40" i="17" s="1"/>
  <c r="J41" i="17" s="1"/>
  <c r="J42" i="17" s="1"/>
  <c r="J43" i="17" s="1"/>
  <c r="J44" i="17" s="1"/>
  <c r="J45" i="17" s="1"/>
  <c r="J46" i="17" s="1"/>
  <c r="J47" i="17" s="1"/>
  <c r="J48" i="17" s="1"/>
  <c r="J49" i="17" s="1"/>
  <c r="J50" i="17" s="1"/>
  <c r="J51" i="17" s="1"/>
  <c r="J52" i="17" s="1"/>
  <c r="J53" i="17" s="1"/>
  <c r="J39" i="3"/>
  <c r="K39" i="3"/>
  <c r="L39" i="3"/>
  <c r="M39" i="3"/>
  <c r="N39" i="3"/>
  <c r="O39" i="3"/>
  <c r="P39" i="3"/>
  <c r="Q39" i="3"/>
  <c r="R39" i="3"/>
  <c r="S39" i="3"/>
  <c r="T39" i="3"/>
  <c r="K15" i="3"/>
  <c r="E16" i="17"/>
  <c r="E17" i="17"/>
  <c r="E18" i="17"/>
  <c r="E19" i="17"/>
  <c r="E20" i="17"/>
  <c r="E21" i="17"/>
  <c r="E22" i="17"/>
  <c r="E23" i="17"/>
  <c r="E24" i="17"/>
  <c r="E25" i="17"/>
  <c r="E26" i="17"/>
  <c r="E27" i="17"/>
  <c r="E28" i="17"/>
  <c r="E29" i="17"/>
  <c r="E30" i="17"/>
  <c r="E31" i="17"/>
  <c r="E32" i="17"/>
  <c r="E33" i="17"/>
  <c r="E34" i="17"/>
  <c r="E35" i="17"/>
  <c r="E36" i="17"/>
  <c r="E37" i="17"/>
  <c r="E38" i="17"/>
  <c r="E39" i="17"/>
  <c r="E40" i="17"/>
  <c r="E41" i="17"/>
  <c r="E42" i="17"/>
  <c r="E43" i="17"/>
  <c r="E44" i="17"/>
  <c r="E45" i="17"/>
  <c r="E46" i="17"/>
  <c r="E47" i="17"/>
  <c r="E48" i="17"/>
  <c r="E49" i="17"/>
  <c r="E50" i="17"/>
  <c r="E51" i="17"/>
  <c r="E52" i="17"/>
  <c r="E53" i="17"/>
  <c r="A315" i="16"/>
  <c r="B315" i="16"/>
  <c r="C315" i="16"/>
  <c r="D315" i="16"/>
  <c r="F315" i="16"/>
  <c r="A316" i="16"/>
  <c r="B316" i="16"/>
  <c r="C316" i="16"/>
  <c r="D316" i="16"/>
  <c r="F316" i="16"/>
  <c r="G316" i="16"/>
  <c r="A317" i="16"/>
  <c r="B317" i="16"/>
  <c r="C317" i="16"/>
  <c r="D317" i="16"/>
  <c r="E317" i="16"/>
  <c r="F317" i="16"/>
  <c r="A318" i="16"/>
  <c r="B318" i="16"/>
  <c r="C318" i="16"/>
  <c r="D318" i="16"/>
  <c r="E318" i="16"/>
  <c r="F318" i="16"/>
  <c r="A319" i="16"/>
  <c r="B319" i="16"/>
  <c r="C319" i="16"/>
  <c r="D319" i="16"/>
  <c r="F319" i="16"/>
  <c r="A320" i="16"/>
  <c r="B320" i="16"/>
  <c r="C320" i="16"/>
  <c r="D320" i="16"/>
  <c r="E320" i="16"/>
  <c r="F320" i="16"/>
  <c r="A321" i="16"/>
  <c r="B321" i="16"/>
  <c r="C321" i="16"/>
  <c r="D321" i="16"/>
  <c r="E321" i="16"/>
  <c r="F321" i="16"/>
  <c r="A322" i="16"/>
  <c r="B322" i="16"/>
  <c r="C322" i="16"/>
  <c r="D322" i="16"/>
  <c r="F322" i="16"/>
  <c r="G322" i="16"/>
  <c r="A323" i="16"/>
  <c r="B323" i="16"/>
  <c r="C323" i="16"/>
  <c r="D323" i="16"/>
  <c r="E323" i="16"/>
  <c r="F323" i="16"/>
  <c r="G323" i="16"/>
  <c r="A324" i="16"/>
  <c r="B324" i="16"/>
  <c r="C324" i="16"/>
  <c r="D324" i="16"/>
  <c r="F324" i="16"/>
  <c r="A325" i="16"/>
  <c r="B325" i="16"/>
  <c r="C325" i="16"/>
  <c r="D325" i="16"/>
  <c r="E325" i="16"/>
  <c r="F325" i="16"/>
  <c r="G325" i="16"/>
  <c r="A326" i="16"/>
  <c r="B326" i="16"/>
  <c r="C326" i="16"/>
  <c r="D326" i="16"/>
  <c r="F326" i="16"/>
  <c r="A327" i="16"/>
  <c r="B327" i="16"/>
  <c r="C327" i="16"/>
  <c r="D327" i="16"/>
  <c r="F327" i="16"/>
  <c r="G327" i="16"/>
  <c r="A328" i="16"/>
  <c r="B328" i="16"/>
  <c r="C328" i="16"/>
  <c r="D328" i="16"/>
  <c r="E328" i="16"/>
  <c r="F328" i="16"/>
  <c r="A329" i="16"/>
  <c r="B329" i="16"/>
  <c r="C329" i="16"/>
  <c r="D329" i="16"/>
  <c r="F329" i="16"/>
  <c r="G329" i="16"/>
  <c r="A330" i="16"/>
  <c r="B330" i="16"/>
  <c r="C330" i="16"/>
  <c r="D330" i="16"/>
  <c r="F330" i="16"/>
  <c r="G330" i="16"/>
  <c r="A331" i="16"/>
  <c r="B331" i="16"/>
  <c r="C331" i="16"/>
  <c r="D331" i="16"/>
  <c r="F331" i="16"/>
  <c r="A332" i="16"/>
  <c r="B332" i="16"/>
  <c r="C332" i="16"/>
  <c r="D332" i="16"/>
  <c r="F332" i="16"/>
  <c r="G332" i="16"/>
  <c r="A333" i="16"/>
  <c r="B333" i="16"/>
  <c r="C333" i="16"/>
  <c r="D333" i="16"/>
  <c r="E333" i="16"/>
  <c r="F333" i="16"/>
  <c r="A334" i="16"/>
  <c r="B334" i="16"/>
  <c r="C334" i="16"/>
  <c r="D334" i="16"/>
  <c r="E334" i="16"/>
  <c r="F334" i="16"/>
  <c r="A335" i="16"/>
  <c r="B335" i="16"/>
  <c r="C335" i="16"/>
  <c r="D335" i="16"/>
  <c r="F335" i="16"/>
  <c r="A336" i="16"/>
  <c r="B336" i="16"/>
  <c r="C336" i="16"/>
  <c r="D336" i="16"/>
  <c r="E336" i="16"/>
  <c r="F336" i="16"/>
  <c r="A337" i="16"/>
  <c r="B337" i="16"/>
  <c r="C337" i="16"/>
  <c r="D337" i="16"/>
  <c r="E337" i="16"/>
  <c r="F337" i="16"/>
  <c r="A338" i="16"/>
  <c r="B338" i="16"/>
  <c r="C338" i="16"/>
  <c r="D338" i="16"/>
  <c r="F338" i="16"/>
  <c r="G338" i="16"/>
  <c r="B314" i="16"/>
  <c r="E15" i="15" s="1"/>
  <c r="C314" i="16"/>
  <c r="D314" i="16"/>
  <c r="F314" i="16"/>
  <c r="G314" i="16"/>
  <c r="F13" i="15" s="1"/>
  <c r="O13" i="15" s="1"/>
  <c r="A339" i="16"/>
  <c r="A340" i="16"/>
  <c r="A341" i="16"/>
  <c r="A342" i="16"/>
  <c r="A343" i="16"/>
  <c r="A344" i="16"/>
  <c r="A345" i="16"/>
  <c r="A346" i="16"/>
  <c r="A347" i="16"/>
  <c r="A348" i="16"/>
  <c r="A314" i="16"/>
  <c r="G280" i="13"/>
  <c r="G281" i="13"/>
  <c r="G315" i="16" s="1"/>
  <c r="G282" i="13"/>
  <c r="G283" i="13"/>
  <c r="G317" i="16" s="1"/>
  <c r="G284" i="13"/>
  <c r="G318" i="16" s="1"/>
  <c r="G285" i="13"/>
  <c r="G319" i="16" s="1"/>
  <c r="G286" i="13"/>
  <c r="G320" i="16" s="1"/>
  <c r="G287" i="13"/>
  <c r="G321" i="16" s="1"/>
  <c r="G288" i="13"/>
  <c r="G289" i="13"/>
  <c r="G290" i="13"/>
  <c r="G324" i="16" s="1"/>
  <c r="G291" i="13"/>
  <c r="G292" i="13"/>
  <c r="G326" i="16" s="1"/>
  <c r="G293" i="13"/>
  <c r="G294" i="13"/>
  <c r="G328" i="16" s="1"/>
  <c r="G295" i="13"/>
  <c r="G296" i="13"/>
  <c r="G297" i="13"/>
  <c r="G331" i="16" s="1"/>
  <c r="G298" i="13"/>
  <c r="G299" i="13"/>
  <c r="G333" i="16" s="1"/>
  <c r="G300" i="13"/>
  <c r="G334" i="16" s="1"/>
  <c r="G301" i="13"/>
  <c r="G335" i="16" s="1"/>
  <c r="G302" i="13"/>
  <c r="G336" i="16" s="1"/>
  <c r="G303" i="13"/>
  <c r="G337" i="16" s="1"/>
  <c r="G304" i="13"/>
  <c r="G305" i="13"/>
  <c r="G306" i="13"/>
  <c r="G307" i="13"/>
  <c r="G308" i="13"/>
  <c r="G309" i="13"/>
  <c r="G310" i="13"/>
  <c r="G311" i="13"/>
  <c r="G312" i="13"/>
  <c r="G313" i="13"/>
  <c r="G314" i="13"/>
  <c r="G315" i="13"/>
  <c r="G316" i="13"/>
  <c r="G317" i="13"/>
  <c r="G318" i="13"/>
  <c r="G319" i="13"/>
  <c r="G320" i="13"/>
  <c r="G321" i="13"/>
  <c r="G322" i="13"/>
  <c r="G323" i="13"/>
  <c r="G324" i="13"/>
  <c r="G325" i="13"/>
  <c r="G326" i="13"/>
  <c r="G327" i="13"/>
  <c r="G328" i="13"/>
  <c r="G329" i="13"/>
  <c r="G330" i="13"/>
  <c r="G331" i="13"/>
  <c r="G332" i="13"/>
  <c r="G333" i="13"/>
  <c r="G334" i="13"/>
  <c r="G335" i="13"/>
  <c r="G336" i="13"/>
  <c r="G337" i="13"/>
  <c r="G338" i="13"/>
  <c r="G339" i="13"/>
  <c r="G340" i="13"/>
  <c r="G341" i="13"/>
  <c r="G342" i="13"/>
  <c r="G343" i="13"/>
  <c r="G344" i="13"/>
  <c r="G345" i="13"/>
  <c r="G346" i="13"/>
  <c r="G347" i="13"/>
  <c r="G348" i="13"/>
  <c r="G349" i="13"/>
  <c r="G350" i="13"/>
  <c r="G351" i="13"/>
  <c r="G352" i="13"/>
  <c r="G353" i="13"/>
  <c r="G354" i="13"/>
  <c r="G355" i="13"/>
  <c r="G356" i="13"/>
  <c r="G357" i="13"/>
  <c r="G358" i="13"/>
  <c r="G359" i="13"/>
  <c r="G360" i="13"/>
  <c r="G361" i="13"/>
  <c r="G362" i="13"/>
  <c r="G363" i="13"/>
  <c r="G364" i="13"/>
  <c r="G365" i="13"/>
  <c r="G366" i="13"/>
  <c r="G367" i="13"/>
  <c r="G368" i="13"/>
  <c r="G369" i="13"/>
  <c r="G370" i="13"/>
  <c r="G371" i="13"/>
  <c r="G372" i="13"/>
  <c r="G373" i="13"/>
  <c r="G374" i="13"/>
  <c r="G375" i="13"/>
  <c r="G376" i="13"/>
  <c r="G377" i="13"/>
  <c r="G378" i="13"/>
  <c r="G379" i="13"/>
  <c r="G380" i="13"/>
  <c r="G381" i="13"/>
  <c r="G382" i="13"/>
  <c r="G383" i="13"/>
  <c r="G384" i="13"/>
  <c r="G385" i="13"/>
  <c r="G386" i="13"/>
  <c r="G387" i="13"/>
  <c r="G388" i="13"/>
  <c r="G389" i="13"/>
  <c r="G390" i="13"/>
  <c r="G391" i="13"/>
  <c r="G392" i="13"/>
  <c r="G393" i="13"/>
  <c r="G394" i="13"/>
  <c r="G395" i="13"/>
  <c r="G396" i="13"/>
  <c r="G397" i="13"/>
  <c r="G398" i="13"/>
  <c r="G399" i="13"/>
  <c r="G400" i="13"/>
  <c r="G401" i="13"/>
  <c r="G402" i="13"/>
  <c r="G403" i="13"/>
  <c r="G404" i="13"/>
  <c r="G405" i="13"/>
  <c r="G406" i="13"/>
  <c r="G407" i="13"/>
  <c r="G408" i="13"/>
  <c r="G409" i="13"/>
  <c r="G410" i="13"/>
  <c r="G411" i="13"/>
  <c r="G412" i="13"/>
  <c r="G413" i="13"/>
  <c r="G414" i="13"/>
  <c r="G415" i="13"/>
  <c r="G416" i="13"/>
  <c r="G417" i="13"/>
  <c r="G418" i="13"/>
  <c r="G419" i="13"/>
  <c r="G420" i="13"/>
  <c r="G421" i="13"/>
  <c r="G422" i="13"/>
  <c r="G423" i="13"/>
  <c r="G424" i="13"/>
  <c r="G425" i="13"/>
  <c r="G426" i="13"/>
  <c r="G427" i="13"/>
  <c r="G428" i="13"/>
  <c r="G429" i="13"/>
  <c r="G430" i="13"/>
  <c r="G431" i="13"/>
  <c r="G432" i="13"/>
  <c r="G433" i="13"/>
  <c r="G434" i="13"/>
  <c r="G435" i="13"/>
  <c r="G436" i="13"/>
  <c r="G437" i="13"/>
  <c r="G438" i="13"/>
  <c r="G439" i="13"/>
  <c r="G440" i="13"/>
  <c r="G441" i="13"/>
  <c r="G442" i="13"/>
  <c r="G443" i="13"/>
  <c r="G444" i="13"/>
  <c r="G445" i="13"/>
  <c r="G446" i="13"/>
  <c r="G447" i="13"/>
  <c r="G448" i="13"/>
  <c r="G449" i="13"/>
  <c r="G450" i="13"/>
  <c r="G451" i="13"/>
  <c r="G452" i="13"/>
  <c r="G453" i="13"/>
  <c r="G454" i="13"/>
  <c r="G455" i="13"/>
  <c r="G456" i="13"/>
  <c r="G457" i="13"/>
  <c r="G458" i="13"/>
  <c r="G459" i="13"/>
  <c r="G460" i="13"/>
  <c r="G461" i="13"/>
  <c r="G462" i="13"/>
  <c r="G463" i="13"/>
  <c r="G464" i="13"/>
  <c r="G465" i="13"/>
  <c r="G466" i="13"/>
  <c r="G467" i="13"/>
  <c r="G468" i="13"/>
  <c r="G469" i="13"/>
  <c r="G470" i="13"/>
  <c r="G471" i="13"/>
  <c r="G472" i="13"/>
  <c r="G473" i="13"/>
  <c r="G474" i="13"/>
  <c r="G475" i="13"/>
  <c r="G476" i="13"/>
  <c r="G477" i="13"/>
  <c r="G478" i="13"/>
  <c r="G479" i="13"/>
  <c r="G480" i="13"/>
  <c r="G481" i="13"/>
  <c r="G482" i="13"/>
  <c r="G483" i="13"/>
  <c r="G484" i="13"/>
  <c r="G485" i="13"/>
  <c r="G486" i="13"/>
  <c r="G487" i="13"/>
  <c r="G488" i="13"/>
  <c r="G489" i="13"/>
  <c r="G490" i="13"/>
  <c r="G491" i="13"/>
  <c r="G492" i="13"/>
  <c r="G493" i="13"/>
  <c r="G494" i="13"/>
  <c r="G495" i="13"/>
  <c r="G496" i="13"/>
  <c r="G497" i="13"/>
  <c r="G498" i="13"/>
  <c r="G499" i="13"/>
  <c r="G500" i="13"/>
  <c r="G197" i="13"/>
  <c r="G198" i="13"/>
  <c r="G199" i="13"/>
  <c r="G200" i="13"/>
  <c r="G201" i="13"/>
  <c r="G202" i="13"/>
  <c r="G203" i="13"/>
  <c r="G204" i="13"/>
  <c r="G205" i="13"/>
  <c r="G206" i="13"/>
  <c r="G207" i="13"/>
  <c r="G208" i="13"/>
  <c r="G209" i="13"/>
  <c r="G210" i="13"/>
  <c r="G211" i="13"/>
  <c r="G212" i="13"/>
  <c r="G213" i="13"/>
  <c r="G214" i="13"/>
  <c r="G215" i="13"/>
  <c r="G216" i="13"/>
  <c r="G217" i="13"/>
  <c r="G218" i="13"/>
  <c r="G219" i="13"/>
  <c r="G220" i="13"/>
  <c r="G221" i="13"/>
  <c r="G222" i="13"/>
  <c r="G223" i="13"/>
  <c r="G224" i="13"/>
  <c r="G225" i="13"/>
  <c r="G226" i="13"/>
  <c r="G227" i="13"/>
  <c r="G228" i="13"/>
  <c r="G229" i="13"/>
  <c r="G230" i="13"/>
  <c r="G231" i="13"/>
  <c r="G232" i="13"/>
  <c r="G233" i="13"/>
  <c r="G234" i="13"/>
  <c r="G235" i="13"/>
  <c r="G236" i="13"/>
  <c r="G237" i="13"/>
  <c r="G238" i="13"/>
  <c r="G239" i="13"/>
  <c r="G240" i="13"/>
  <c r="G241" i="13"/>
  <c r="G242" i="13"/>
  <c r="G243" i="13"/>
  <c r="G244" i="13"/>
  <c r="G245" i="13"/>
  <c r="G246" i="13"/>
  <c r="G247" i="13"/>
  <c r="G248" i="13"/>
  <c r="G249" i="13"/>
  <c r="G250" i="13"/>
  <c r="G251" i="13"/>
  <c r="G252" i="13"/>
  <c r="G253" i="13"/>
  <c r="G254" i="13"/>
  <c r="G255" i="13"/>
  <c r="G256" i="13"/>
  <c r="G257" i="13"/>
  <c r="G258" i="13"/>
  <c r="G259" i="13"/>
  <c r="G260" i="13"/>
  <c r="G261" i="13"/>
  <c r="G262" i="13"/>
  <c r="G263" i="13"/>
  <c r="G264" i="13"/>
  <c r="G265" i="13"/>
  <c r="G266" i="13"/>
  <c r="G267" i="13"/>
  <c r="G268" i="13"/>
  <c r="G269" i="13"/>
  <c r="G270" i="13"/>
  <c r="G271" i="13"/>
  <c r="G272" i="13"/>
  <c r="G273" i="13"/>
  <c r="G274" i="13"/>
  <c r="G275" i="13"/>
  <c r="G276" i="13"/>
  <c r="G277" i="13"/>
  <c r="G196" i="13"/>
  <c r="G3" i="13"/>
  <c r="G4" i="13"/>
  <c r="G5" i="13"/>
  <c r="G6" i="13"/>
  <c r="G7" i="13"/>
  <c r="G8" i="13"/>
  <c r="G9" i="13"/>
  <c r="G10" i="13"/>
  <c r="G11" i="13"/>
  <c r="G12" i="13"/>
  <c r="G13" i="13"/>
  <c r="G14" i="13"/>
  <c r="G15" i="13"/>
  <c r="G16" i="13"/>
  <c r="G17" i="13"/>
  <c r="G18" i="13"/>
  <c r="G19" i="13"/>
  <c r="G20" i="13"/>
  <c r="G21" i="13"/>
  <c r="G22" i="13"/>
  <c r="G23" i="13"/>
  <c r="G24" i="13"/>
  <c r="G25" i="13"/>
  <c r="G26" i="13"/>
  <c r="G27" i="13"/>
  <c r="G28" i="13"/>
  <c r="G29" i="13"/>
  <c r="G30" i="13"/>
  <c r="G31" i="13"/>
  <c r="G32" i="13"/>
  <c r="G33" i="13"/>
  <c r="G34" i="13"/>
  <c r="G35" i="13"/>
  <c r="G36" i="13"/>
  <c r="G37" i="13"/>
  <c r="G38" i="13"/>
  <c r="G39" i="13"/>
  <c r="G40" i="13"/>
  <c r="G41" i="13"/>
  <c r="G42" i="13"/>
  <c r="G43" i="13"/>
  <c r="G44" i="13"/>
  <c r="G45" i="13"/>
  <c r="G46" i="13"/>
  <c r="G47" i="13"/>
  <c r="G48" i="13"/>
  <c r="G49" i="13"/>
  <c r="G50" i="13"/>
  <c r="G51" i="13"/>
  <c r="G52" i="13"/>
  <c r="G53" i="13"/>
  <c r="G54" i="13"/>
  <c r="G55" i="13"/>
  <c r="G56" i="13"/>
  <c r="G57" i="13"/>
  <c r="G58" i="13"/>
  <c r="G59" i="13"/>
  <c r="G60" i="13"/>
  <c r="G61" i="13"/>
  <c r="G62" i="13"/>
  <c r="G63" i="13"/>
  <c r="G64" i="13"/>
  <c r="G65" i="13"/>
  <c r="G66" i="13"/>
  <c r="G67" i="13"/>
  <c r="G68" i="13"/>
  <c r="G69" i="13"/>
  <c r="G70" i="13"/>
  <c r="G71" i="13"/>
  <c r="G72" i="13"/>
  <c r="G73" i="13"/>
  <c r="G74" i="13"/>
  <c r="G75" i="13"/>
  <c r="G76" i="13"/>
  <c r="G77" i="13"/>
  <c r="G78" i="13"/>
  <c r="G79" i="13"/>
  <c r="G80" i="13"/>
  <c r="G81" i="13"/>
  <c r="G82" i="13"/>
  <c r="G83" i="13"/>
  <c r="G84" i="13"/>
  <c r="G85" i="13"/>
  <c r="G86" i="13"/>
  <c r="G87" i="13"/>
  <c r="G88" i="13"/>
  <c r="G89" i="13"/>
  <c r="G90" i="13"/>
  <c r="G91" i="13"/>
  <c r="G92" i="13"/>
  <c r="G93" i="13"/>
  <c r="G94" i="13"/>
  <c r="G95" i="13"/>
  <c r="G96" i="13"/>
  <c r="G97" i="13"/>
  <c r="G98" i="13"/>
  <c r="G99" i="13"/>
  <c r="G100" i="13"/>
  <c r="G101" i="13"/>
  <c r="G102" i="13"/>
  <c r="G103" i="13"/>
  <c r="G104" i="13"/>
  <c r="G105" i="13"/>
  <c r="G106" i="13"/>
  <c r="G107" i="13"/>
  <c r="G108" i="13"/>
  <c r="G109" i="13"/>
  <c r="G110" i="13"/>
  <c r="G111" i="13"/>
  <c r="G112" i="13"/>
  <c r="G113" i="13"/>
  <c r="G114" i="13"/>
  <c r="G115" i="13"/>
  <c r="G116" i="13"/>
  <c r="G117" i="13"/>
  <c r="G118" i="13"/>
  <c r="G119" i="13"/>
  <c r="G120" i="13"/>
  <c r="G121" i="13"/>
  <c r="G122" i="13"/>
  <c r="G123" i="13"/>
  <c r="G124" i="13"/>
  <c r="G125" i="13"/>
  <c r="G126" i="13"/>
  <c r="G127" i="13"/>
  <c r="G128" i="13"/>
  <c r="G129" i="13"/>
  <c r="G130" i="13"/>
  <c r="G131" i="13"/>
  <c r="G132" i="13"/>
  <c r="G133" i="13"/>
  <c r="G134" i="13"/>
  <c r="G135" i="13"/>
  <c r="G136" i="13"/>
  <c r="G137" i="13"/>
  <c r="G138" i="13"/>
  <c r="G139" i="13"/>
  <c r="G140" i="13"/>
  <c r="G141" i="13"/>
  <c r="G142" i="13"/>
  <c r="G143" i="13"/>
  <c r="G144" i="13"/>
  <c r="G145" i="13"/>
  <c r="G146" i="13"/>
  <c r="G147" i="13"/>
  <c r="G148" i="13"/>
  <c r="G149" i="13"/>
  <c r="G150" i="13"/>
  <c r="G151" i="13"/>
  <c r="G152" i="13"/>
  <c r="G153" i="13"/>
  <c r="G154" i="13"/>
  <c r="G155" i="13"/>
  <c r="G156" i="13"/>
  <c r="G157" i="13"/>
  <c r="G158" i="13"/>
  <c r="G159" i="13"/>
  <c r="G160" i="13"/>
  <c r="G161" i="13"/>
  <c r="G162" i="13"/>
  <c r="G163" i="13"/>
  <c r="G164" i="13"/>
  <c r="G165" i="13"/>
  <c r="G166" i="13"/>
  <c r="G167" i="13"/>
  <c r="G168" i="13"/>
  <c r="G169" i="13"/>
  <c r="G170" i="13"/>
  <c r="G171" i="13"/>
  <c r="G172" i="13"/>
  <c r="G173" i="13"/>
  <c r="G174" i="13"/>
  <c r="G175" i="13"/>
  <c r="G176" i="13"/>
  <c r="G177" i="13"/>
  <c r="G178" i="13"/>
  <c r="G179" i="13"/>
  <c r="G180" i="13"/>
  <c r="G181" i="13"/>
  <c r="G182" i="13"/>
  <c r="G183" i="13"/>
  <c r="G184" i="13"/>
  <c r="G185" i="13"/>
  <c r="G186" i="13"/>
  <c r="G187" i="13"/>
  <c r="G188" i="13"/>
  <c r="G189" i="13"/>
  <c r="G190" i="13"/>
  <c r="G191" i="13"/>
  <c r="G192" i="13"/>
  <c r="G193" i="13"/>
  <c r="G194" i="13"/>
  <c r="G195" i="13"/>
  <c r="G2" i="13"/>
  <c r="E198" i="13"/>
  <c r="E199" i="13"/>
  <c r="E200" i="13"/>
  <c r="E201" i="13"/>
  <c r="E202" i="13"/>
  <c r="E203" i="13"/>
  <c r="E204" i="13"/>
  <c r="E205" i="13"/>
  <c r="E206" i="13"/>
  <c r="E207" i="13"/>
  <c r="E208" i="13"/>
  <c r="E209" i="13"/>
  <c r="E210" i="13"/>
  <c r="E211" i="13"/>
  <c r="E212" i="13"/>
  <c r="E213" i="13"/>
  <c r="E214" i="13"/>
  <c r="E215" i="13"/>
  <c r="E216" i="13"/>
  <c r="E217" i="13"/>
  <c r="E218" i="13"/>
  <c r="E219" i="13"/>
  <c r="E220" i="13"/>
  <c r="E221" i="13"/>
  <c r="E222" i="13"/>
  <c r="E223" i="13"/>
  <c r="E224" i="13"/>
  <c r="E225" i="13"/>
  <c r="E226" i="13"/>
  <c r="E227" i="13"/>
  <c r="E228" i="13"/>
  <c r="E229" i="13"/>
  <c r="E230" i="13"/>
  <c r="E231" i="13"/>
  <c r="E232" i="13"/>
  <c r="E233" i="13"/>
  <c r="E234" i="13"/>
  <c r="E235" i="13"/>
  <c r="E236" i="13"/>
  <c r="E237" i="13"/>
  <c r="E238" i="13"/>
  <c r="E239" i="13"/>
  <c r="E240" i="13"/>
  <c r="E241" i="13"/>
  <c r="E242" i="13"/>
  <c r="E243" i="13"/>
  <c r="E244" i="13"/>
  <c r="E245" i="13"/>
  <c r="E246" i="13"/>
  <c r="E247" i="13"/>
  <c r="E248" i="13"/>
  <c r="E249" i="13"/>
  <c r="E250" i="13"/>
  <c r="E251" i="13"/>
  <c r="E252" i="13"/>
  <c r="E253" i="13"/>
  <c r="E254" i="13"/>
  <c r="E255" i="13"/>
  <c r="E256" i="13"/>
  <c r="E257" i="13"/>
  <c r="E258" i="13"/>
  <c r="E259" i="13"/>
  <c r="E260" i="13"/>
  <c r="E261" i="13"/>
  <c r="E262" i="13"/>
  <c r="E263" i="13"/>
  <c r="E264" i="13"/>
  <c r="E265" i="13"/>
  <c r="E266" i="13"/>
  <c r="E267" i="13"/>
  <c r="E268" i="13"/>
  <c r="E269" i="13"/>
  <c r="E270" i="13"/>
  <c r="E271" i="13"/>
  <c r="E272" i="13"/>
  <c r="E273" i="13"/>
  <c r="E274" i="13"/>
  <c r="E275" i="13"/>
  <c r="E276" i="13"/>
  <c r="E277" i="13"/>
  <c r="E197" i="13"/>
  <c r="E196" i="13"/>
  <c r="E3" i="13"/>
  <c r="E4" i="13"/>
  <c r="E5" i="13"/>
  <c r="E6" i="13"/>
  <c r="E7" i="13"/>
  <c r="E8" i="13"/>
  <c r="E9" i="13"/>
  <c r="E10" i="13"/>
  <c r="E11" i="13"/>
  <c r="E12" i="13"/>
  <c r="E13" i="13"/>
  <c r="E14" i="13"/>
  <c r="E15" i="13"/>
  <c r="E16" i="13"/>
  <c r="E17" i="13"/>
  <c r="E18" i="13"/>
  <c r="E19" i="13"/>
  <c r="E20" i="13"/>
  <c r="E21" i="13"/>
  <c r="E22" i="13"/>
  <c r="E23" i="13"/>
  <c r="E24" i="13"/>
  <c r="E25" i="13"/>
  <c r="E26" i="13"/>
  <c r="E27" i="13"/>
  <c r="E28" i="13"/>
  <c r="E29" i="13"/>
  <c r="E30" i="13"/>
  <c r="E31" i="13"/>
  <c r="E32" i="13"/>
  <c r="E33" i="13"/>
  <c r="E34" i="13"/>
  <c r="E35" i="13"/>
  <c r="E36" i="13"/>
  <c r="E37" i="13"/>
  <c r="E38" i="13"/>
  <c r="E39" i="13"/>
  <c r="E40" i="13"/>
  <c r="E41" i="13"/>
  <c r="E42" i="13"/>
  <c r="E43" i="13"/>
  <c r="E44" i="13"/>
  <c r="E45" i="13"/>
  <c r="E46" i="13"/>
  <c r="E47" i="13"/>
  <c r="E48" i="13"/>
  <c r="E49" i="13"/>
  <c r="E50" i="13"/>
  <c r="E51" i="13"/>
  <c r="E52" i="13"/>
  <c r="E53" i="13"/>
  <c r="E54" i="13"/>
  <c r="E55" i="13"/>
  <c r="E56" i="13"/>
  <c r="E57" i="13"/>
  <c r="E58" i="13"/>
  <c r="E59" i="13"/>
  <c r="E60" i="13"/>
  <c r="E61" i="13"/>
  <c r="E62" i="13"/>
  <c r="E63" i="13"/>
  <c r="E64" i="13"/>
  <c r="E65" i="13"/>
  <c r="E66" i="13"/>
  <c r="E67" i="13"/>
  <c r="E68" i="13"/>
  <c r="E69" i="13"/>
  <c r="E70" i="13"/>
  <c r="E71" i="13"/>
  <c r="E72" i="13"/>
  <c r="E73" i="13"/>
  <c r="E74" i="13"/>
  <c r="E75" i="13"/>
  <c r="E76" i="13"/>
  <c r="E77" i="13"/>
  <c r="E78" i="13"/>
  <c r="E79" i="13"/>
  <c r="E80" i="13"/>
  <c r="E81" i="13"/>
  <c r="E82" i="13"/>
  <c r="E83" i="13"/>
  <c r="E84" i="13"/>
  <c r="E85" i="13"/>
  <c r="E86" i="13"/>
  <c r="E87" i="13"/>
  <c r="E88" i="13"/>
  <c r="E89" i="13"/>
  <c r="E90" i="13"/>
  <c r="E91" i="13"/>
  <c r="E92" i="13"/>
  <c r="E93" i="13"/>
  <c r="E94" i="13"/>
  <c r="E95" i="13"/>
  <c r="E96" i="13"/>
  <c r="E97" i="13"/>
  <c r="E98" i="13"/>
  <c r="E99" i="13"/>
  <c r="E100" i="13"/>
  <c r="E101" i="13"/>
  <c r="E102" i="13"/>
  <c r="E103" i="13"/>
  <c r="E104" i="13"/>
  <c r="E105" i="13"/>
  <c r="E106" i="13"/>
  <c r="E107" i="13"/>
  <c r="E108" i="13"/>
  <c r="E109" i="13"/>
  <c r="E110" i="13"/>
  <c r="E111" i="13"/>
  <c r="E112" i="13"/>
  <c r="E113" i="13"/>
  <c r="E114" i="13"/>
  <c r="E115" i="13"/>
  <c r="E116" i="13"/>
  <c r="E117" i="13"/>
  <c r="E118" i="13"/>
  <c r="E119" i="13"/>
  <c r="E120" i="13"/>
  <c r="E121" i="13"/>
  <c r="E122" i="13"/>
  <c r="E123" i="13"/>
  <c r="E124" i="13"/>
  <c r="E125" i="13"/>
  <c r="E126" i="13"/>
  <c r="E127" i="13"/>
  <c r="E128" i="13"/>
  <c r="E129" i="13"/>
  <c r="E130" i="13"/>
  <c r="E131" i="13"/>
  <c r="E132" i="13"/>
  <c r="E133" i="13"/>
  <c r="E134" i="13"/>
  <c r="E135" i="13"/>
  <c r="E136" i="13"/>
  <c r="E137" i="13"/>
  <c r="E138" i="13"/>
  <c r="E139" i="13"/>
  <c r="E140" i="13"/>
  <c r="E141" i="13"/>
  <c r="E142" i="13"/>
  <c r="E143" i="13"/>
  <c r="E144" i="13"/>
  <c r="E145" i="13"/>
  <c r="E146" i="13"/>
  <c r="E147" i="13"/>
  <c r="E148" i="13"/>
  <c r="E149" i="13"/>
  <c r="E150" i="13"/>
  <c r="E151" i="13"/>
  <c r="E152" i="13"/>
  <c r="E153" i="13"/>
  <c r="E154" i="13"/>
  <c r="E155" i="13"/>
  <c r="E156" i="13"/>
  <c r="E157" i="13"/>
  <c r="E158" i="13"/>
  <c r="E159" i="13"/>
  <c r="E160" i="13"/>
  <c r="E161" i="13"/>
  <c r="E162" i="13"/>
  <c r="E163" i="13"/>
  <c r="E164" i="13"/>
  <c r="E165" i="13"/>
  <c r="E166" i="13"/>
  <c r="E167" i="13"/>
  <c r="E168" i="13"/>
  <c r="E169" i="13"/>
  <c r="E170" i="13"/>
  <c r="E171" i="13"/>
  <c r="E172" i="13"/>
  <c r="E173" i="13"/>
  <c r="E174" i="13"/>
  <c r="E175" i="13"/>
  <c r="E176" i="13"/>
  <c r="E177" i="13"/>
  <c r="E178" i="13"/>
  <c r="E179" i="13"/>
  <c r="E180" i="13"/>
  <c r="E181" i="13"/>
  <c r="E182" i="13"/>
  <c r="E183" i="13"/>
  <c r="E184" i="13"/>
  <c r="E185" i="13"/>
  <c r="E186" i="13"/>
  <c r="E187" i="13"/>
  <c r="E188" i="13"/>
  <c r="E189" i="13"/>
  <c r="E190" i="13"/>
  <c r="E191" i="13"/>
  <c r="E192" i="13"/>
  <c r="E193" i="13"/>
  <c r="E194" i="13"/>
  <c r="E195" i="13"/>
  <c r="E2" i="13"/>
  <c r="E280" i="13"/>
  <c r="E314" i="16" s="1"/>
  <c r="E13" i="15" s="1"/>
  <c r="M13" i="15" s="1"/>
  <c r="E281" i="13"/>
  <c r="E315" i="16" s="1"/>
  <c r="E282" i="13"/>
  <c r="E316" i="16" s="1"/>
  <c r="E283" i="13"/>
  <c r="E284" i="13"/>
  <c r="E285" i="13"/>
  <c r="E319" i="16" s="1"/>
  <c r="E286" i="13"/>
  <c r="E287" i="13"/>
  <c r="E288" i="13"/>
  <c r="E322" i="16" s="1"/>
  <c r="E289" i="13"/>
  <c r="E290" i="13"/>
  <c r="E324" i="16" s="1"/>
  <c r="E291" i="13"/>
  <c r="E292" i="13"/>
  <c r="E326" i="16" s="1"/>
  <c r="E293" i="13"/>
  <c r="E327" i="16" s="1"/>
  <c r="E294" i="13"/>
  <c r="E295" i="13"/>
  <c r="E329" i="16" s="1"/>
  <c r="E296" i="13"/>
  <c r="E330" i="16" s="1"/>
  <c r="E297" i="13"/>
  <c r="E331" i="16" s="1"/>
  <c r="E298" i="13"/>
  <c r="E332" i="16" s="1"/>
  <c r="E299" i="13"/>
  <c r="E300" i="13"/>
  <c r="E301" i="13"/>
  <c r="E335" i="16" s="1"/>
  <c r="E302" i="13"/>
  <c r="E303" i="13"/>
  <c r="E304" i="13"/>
  <c r="E338" i="16" s="1"/>
  <c r="E305" i="13"/>
  <c r="E306" i="13"/>
  <c r="E307" i="13"/>
  <c r="E308" i="13"/>
  <c r="E309" i="13"/>
  <c r="E310" i="13"/>
  <c r="E311" i="13"/>
  <c r="E312" i="13"/>
  <c r="E313" i="13"/>
  <c r="E314" i="13"/>
  <c r="E315" i="13"/>
  <c r="E316" i="13"/>
  <c r="E317" i="13"/>
  <c r="E318" i="13"/>
  <c r="E319" i="13"/>
  <c r="E320" i="13"/>
  <c r="E321" i="13"/>
  <c r="E322" i="13"/>
  <c r="E323" i="13"/>
  <c r="E324" i="13"/>
  <c r="E325" i="13"/>
  <c r="E326" i="13"/>
  <c r="E327" i="13"/>
  <c r="E328" i="13"/>
  <c r="E329" i="13"/>
  <c r="E330" i="13"/>
  <c r="E331" i="13"/>
  <c r="E332" i="13"/>
  <c r="E333" i="13"/>
  <c r="E334" i="13"/>
  <c r="E335" i="13"/>
  <c r="E336" i="13"/>
  <c r="E337" i="13"/>
  <c r="E338" i="13"/>
  <c r="E339" i="13"/>
  <c r="E340" i="13"/>
  <c r="E341" i="13"/>
  <c r="E342" i="13"/>
  <c r="E343" i="13"/>
  <c r="E344" i="13"/>
  <c r="E345" i="13"/>
  <c r="E346" i="13"/>
  <c r="E347" i="13"/>
  <c r="E348" i="13"/>
  <c r="E349" i="13"/>
  <c r="E350" i="13"/>
  <c r="E351" i="13"/>
  <c r="E352" i="13"/>
  <c r="E353" i="13"/>
  <c r="E354" i="13"/>
  <c r="E355" i="13"/>
  <c r="E356" i="13"/>
  <c r="E357" i="13"/>
  <c r="E358" i="13"/>
  <c r="E359" i="13"/>
  <c r="E360" i="13"/>
  <c r="E361" i="13"/>
  <c r="E362" i="13"/>
  <c r="E363" i="13"/>
  <c r="E364" i="13"/>
  <c r="E365" i="13"/>
  <c r="E366" i="13"/>
  <c r="E367" i="13"/>
  <c r="E368" i="13"/>
  <c r="E369" i="13"/>
  <c r="E370" i="13"/>
  <c r="E371" i="13"/>
  <c r="E372" i="13"/>
  <c r="E373" i="13"/>
  <c r="E374" i="13"/>
  <c r="E375" i="13"/>
  <c r="E376" i="13"/>
  <c r="E377" i="13"/>
  <c r="E378" i="13"/>
  <c r="E379" i="13"/>
  <c r="E380" i="13"/>
  <c r="E381" i="13"/>
  <c r="E382" i="13"/>
  <c r="E383" i="13"/>
  <c r="E384" i="13"/>
  <c r="E385" i="13"/>
  <c r="E386" i="13"/>
  <c r="E387" i="13"/>
  <c r="E388" i="13"/>
  <c r="E389" i="13"/>
  <c r="E390" i="13"/>
  <c r="E391" i="13"/>
  <c r="E392" i="13"/>
  <c r="E393" i="13"/>
  <c r="E394" i="13"/>
  <c r="E395" i="13"/>
  <c r="E396" i="13"/>
  <c r="E397" i="13"/>
  <c r="E398" i="13"/>
  <c r="E399" i="13"/>
  <c r="E400" i="13"/>
  <c r="E401" i="13"/>
  <c r="E402" i="13"/>
  <c r="E403" i="13"/>
  <c r="E404" i="13"/>
  <c r="E405" i="13"/>
  <c r="E406" i="13"/>
  <c r="E407" i="13"/>
  <c r="E408" i="13"/>
  <c r="E409" i="13"/>
  <c r="E410" i="13"/>
  <c r="E411" i="13"/>
  <c r="E412" i="13"/>
  <c r="E413" i="13"/>
  <c r="E414" i="13"/>
  <c r="E415" i="13"/>
  <c r="E416" i="13"/>
  <c r="E417" i="13"/>
  <c r="E418" i="13"/>
  <c r="E419" i="13"/>
  <c r="E420" i="13"/>
  <c r="E421" i="13"/>
  <c r="E422" i="13"/>
  <c r="E423" i="13"/>
  <c r="E424" i="13"/>
  <c r="E425" i="13"/>
  <c r="E426" i="13"/>
  <c r="E427" i="13"/>
  <c r="E428" i="13"/>
  <c r="E429" i="13"/>
  <c r="E430" i="13"/>
  <c r="E431" i="13"/>
  <c r="E432" i="13"/>
  <c r="E433" i="13"/>
  <c r="E434" i="13"/>
  <c r="E435" i="13"/>
  <c r="E436" i="13"/>
  <c r="E437" i="13"/>
  <c r="E438" i="13"/>
  <c r="E439" i="13"/>
  <c r="E440" i="13"/>
  <c r="E441" i="13"/>
  <c r="E442" i="13"/>
  <c r="E443" i="13"/>
  <c r="E444" i="13"/>
  <c r="E445" i="13"/>
  <c r="E446" i="13"/>
  <c r="E447" i="13"/>
  <c r="E448" i="13"/>
  <c r="E449" i="13"/>
  <c r="E450" i="13"/>
  <c r="E451" i="13"/>
  <c r="E452" i="13"/>
  <c r="E453" i="13"/>
  <c r="E454" i="13"/>
  <c r="E455" i="13"/>
  <c r="E456" i="13"/>
  <c r="E457" i="13"/>
  <c r="E458" i="13"/>
  <c r="E459" i="13"/>
  <c r="E460" i="13"/>
  <c r="E461" i="13"/>
  <c r="E462" i="13"/>
  <c r="E463" i="13"/>
  <c r="E464" i="13"/>
  <c r="E465" i="13"/>
  <c r="E466" i="13"/>
  <c r="E467" i="13"/>
  <c r="E468" i="13"/>
  <c r="E469" i="13"/>
  <c r="E470" i="13"/>
  <c r="E471" i="13"/>
  <c r="E472" i="13"/>
  <c r="E473" i="13"/>
  <c r="E474" i="13"/>
  <c r="E475" i="13"/>
  <c r="E476" i="13"/>
  <c r="E477" i="13"/>
  <c r="E478" i="13"/>
  <c r="E479" i="13"/>
  <c r="E480" i="13"/>
  <c r="E481" i="13"/>
  <c r="E482" i="13"/>
  <c r="E483" i="13"/>
  <c r="E484" i="13"/>
  <c r="E485" i="13"/>
  <c r="E486" i="13"/>
  <c r="E487" i="13"/>
  <c r="E488" i="13"/>
  <c r="E489" i="13"/>
  <c r="E490" i="13"/>
  <c r="E491" i="13"/>
  <c r="E492" i="13"/>
  <c r="E493" i="13"/>
  <c r="E494" i="13"/>
  <c r="E495" i="13"/>
  <c r="E496" i="13"/>
  <c r="E497" i="13"/>
  <c r="E498" i="13"/>
  <c r="E499" i="13"/>
  <c r="E500" i="13"/>
  <c r="F15" i="2"/>
  <c r="F16" i="2"/>
  <c r="F18" i="2"/>
  <c r="F14" i="2"/>
  <c r="T15" i="3"/>
  <c r="S15" i="3"/>
  <c r="R15" i="3"/>
  <c r="Q15" i="3"/>
  <c r="P15" i="3"/>
  <c r="O15" i="3"/>
  <c r="M15" i="3"/>
  <c r="L15" i="3"/>
  <c r="I15" i="3"/>
  <c r="J15" i="3"/>
  <c r="N15" i="3"/>
  <c r="N13" i="15" l="1"/>
  <c r="M15" i="15"/>
  <c r="F21" i="15"/>
  <c r="O21" i="15" s="1"/>
  <c r="F37" i="15"/>
  <c r="E30" i="15"/>
  <c r="E19" i="15"/>
  <c r="F27" i="15"/>
  <c r="E20" i="15"/>
  <c r="E36" i="15"/>
  <c r="F28" i="15"/>
  <c r="E21" i="15"/>
  <c r="E37" i="15"/>
  <c r="F29" i="15"/>
  <c r="E22" i="15"/>
  <c r="E38" i="15"/>
  <c r="F30" i="15"/>
  <c r="F31" i="15"/>
  <c r="F32" i="15"/>
  <c r="F34" i="15"/>
  <c r="E28" i="15"/>
  <c r="F22" i="15"/>
  <c r="O22" i="15" s="1"/>
  <c r="F38" i="15"/>
  <c r="E31" i="15"/>
  <c r="F23" i="15"/>
  <c r="O23" i="15" s="1"/>
  <c r="F39" i="15"/>
  <c r="E32" i="15"/>
  <c r="F24" i="15"/>
  <c r="O24" i="15" s="1"/>
  <c r="E17" i="15"/>
  <c r="E33" i="15"/>
  <c r="F25" i="15"/>
  <c r="O25" i="15" s="1"/>
  <c r="E18" i="15"/>
  <c r="E34" i="15"/>
  <c r="F26" i="15"/>
  <c r="E35" i="15"/>
  <c r="E24" i="15"/>
  <c r="F33" i="15"/>
  <c r="E27" i="15"/>
  <c r="F20" i="15"/>
  <c r="O20" i="15" s="1"/>
  <c r="F17" i="15"/>
  <c r="O17" i="15" s="1"/>
  <c r="E29" i="15"/>
  <c r="E39" i="15"/>
  <c r="E26" i="15"/>
  <c r="F19" i="15"/>
  <c r="O19" i="15" s="1"/>
  <c r="F36" i="15"/>
  <c r="E23" i="15"/>
  <c r="E25" i="15"/>
  <c r="F18" i="15"/>
  <c r="O18" i="15" s="1"/>
  <c r="F35" i="15"/>
  <c r="F15" i="15"/>
  <c r="O15" i="15" s="1"/>
  <c r="G13" i="15"/>
  <c r="E14" i="15"/>
  <c r="F16" i="15"/>
  <c r="O16" i="15" s="1"/>
  <c r="F14" i="15"/>
  <c r="O14" i="15" s="1"/>
  <c r="E16" i="15"/>
  <c r="H40" i="15"/>
  <c r="M22" i="15" l="1"/>
  <c r="N18" i="15"/>
  <c r="M38" i="15"/>
  <c r="N25" i="15"/>
  <c r="M33" i="15"/>
  <c r="N36" i="15"/>
  <c r="M37" i="15"/>
  <c r="N24" i="15"/>
  <c r="N28" i="15"/>
  <c r="N39" i="15"/>
  <c r="M29" i="15"/>
  <c r="L20" i="15"/>
  <c r="M20" i="15"/>
  <c r="M31" i="15"/>
  <c r="L31" i="15"/>
  <c r="M16" i="15"/>
  <c r="N38" i="15"/>
  <c r="N22" i="15"/>
  <c r="M18" i="15"/>
  <c r="L25" i="15"/>
  <c r="M25" i="15"/>
  <c r="M23" i="15"/>
  <c r="L23" i="15"/>
  <c r="N29" i="15"/>
  <c r="M17" i="15"/>
  <c r="L17" i="15"/>
  <c r="N19" i="15"/>
  <c r="M21" i="15"/>
  <c r="M32" i="15"/>
  <c r="M39" i="15"/>
  <c r="M36" i="15"/>
  <c r="N23" i="15"/>
  <c r="N17" i="15"/>
  <c r="N27" i="15"/>
  <c r="N20" i="15"/>
  <c r="M27" i="15"/>
  <c r="M30" i="15"/>
  <c r="N16" i="15"/>
  <c r="N33" i="15"/>
  <c r="L28" i="15"/>
  <c r="M28" i="15"/>
  <c r="N37" i="15"/>
  <c r="M24" i="15"/>
  <c r="N34" i="15"/>
  <c r="N21" i="15"/>
  <c r="M35" i="15"/>
  <c r="N32" i="15"/>
  <c r="N31" i="15"/>
  <c r="N35" i="15"/>
  <c r="L34" i="15"/>
  <c r="M34" i="15"/>
  <c r="N30" i="15"/>
  <c r="L13" i="15"/>
  <c r="P13" i="15" s="1"/>
  <c r="N14" i="15"/>
  <c r="M14" i="15"/>
  <c r="N15" i="15"/>
  <c r="G31" i="15"/>
  <c r="R31" i="15" s="1"/>
  <c r="G18" i="15"/>
  <c r="R18" i="15" s="1"/>
  <c r="G15" i="15"/>
  <c r="G29" i="15"/>
  <c r="L29" i="15" s="1"/>
  <c r="G36" i="15"/>
  <c r="L36" i="15" s="1"/>
  <c r="G26" i="15"/>
  <c r="R26" i="15" s="1"/>
  <c r="G19" i="15"/>
  <c r="R19" i="15" s="1"/>
  <c r="G28" i="15"/>
  <c r="R28" i="15" s="1"/>
  <c r="G39" i="15"/>
  <c r="R39" i="15" s="1"/>
  <c r="G23" i="15"/>
  <c r="R23" i="15" s="1"/>
  <c r="G30" i="15"/>
  <c r="R30" i="15" s="1"/>
  <c r="G25" i="15"/>
  <c r="R25" i="15" s="1"/>
  <c r="G20" i="15"/>
  <c r="R20" i="15" s="1"/>
  <c r="G22" i="15"/>
  <c r="R22" i="15" s="1"/>
  <c r="G24" i="15"/>
  <c r="R24" i="15" s="1"/>
  <c r="G17" i="15"/>
  <c r="R17" i="15" s="1"/>
  <c r="G33" i="15"/>
  <c r="G37" i="15"/>
  <c r="G32" i="15"/>
  <c r="G35" i="15"/>
  <c r="L35" i="15" s="1"/>
  <c r="G27" i="15"/>
  <c r="R27" i="15" s="1"/>
  <c r="G38" i="15"/>
  <c r="L38" i="15" s="1"/>
  <c r="G34" i="15"/>
  <c r="G21" i="15"/>
  <c r="R21" i="15" s="1"/>
  <c r="G16" i="15"/>
  <c r="R16" i="15" s="1"/>
  <c r="G14" i="15"/>
  <c r="R14" i="15" s="1"/>
  <c r="R13" i="15"/>
  <c r="M26" i="15" l="1"/>
  <c r="O26" i="15"/>
  <c r="N26" i="15"/>
  <c r="P17" i="15"/>
  <c r="P31" i="15"/>
  <c r="L24" i="15"/>
  <c r="P24" i="15" s="1"/>
  <c r="M19" i="15"/>
  <c r="M40" i="15" s="1"/>
  <c r="L16" i="15"/>
  <c r="P16" i="15" s="1"/>
  <c r="Q16" i="15" s="1"/>
  <c r="P38" i="15"/>
  <c r="L37" i="15"/>
  <c r="P36" i="15"/>
  <c r="L32" i="15"/>
  <c r="P32" i="15" s="1"/>
  <c r="Q32" i="15" s="1"/>
  <c r="L26" i="15"/>
  <c r="L19" i="15"/>
  <c r="P19" i="15" s="1"/>
  <c r="L21" i="15"/>
  <c r="P21" i="15" s="1"/>
  <c r="P29" i="15"/>
  <c r="L33" i="15"/>
  <c r="P33" i="15" s="1"/>
  <c r="Q33" i="15" s="1"/>
  <c r="R15" i="15"/>
  <c r="L15" i="15"/>
  <c r="P15" i="15" s="1"/>
  <c r="L30" i="15"/>
  <c r="P30" i="15" s="1"/>
  <c r="L39" i="15"/>
  <c r="P39" i="15" s="1"/>
  <c r="Q39" i="15" s="1"/>
  <c r="L18" i="15"/>
  <c r="L27" i="15"/>
  <c r="P27" i="15" s="1"/>
  <c r="L22" i="15"/>
  <c r="P22" i="15" s="1"/>
  <c r="L14" i="15"/>
  <c r="P28" i="15"/>
  <c r="Q28" i="15" s="1"/>
  <c r="P25" i="15"/>
  <c r="P34" i="15"/>
  <c r="Q34" i="15" s="1"/>
  <c r="P23" i="15"/>
  <c r="P37" i="15"/>
  <c r="Q37" i="15" s="1"/>
  <c r="P20" i="15"/>
  <c r="Q20" i="15" s="1"/>
  <c r="P35" i="15"/>
  <c r="Q35" i="15" s="1"/>
  <c r="R29" i="15"/>
  <c r="P26" i="15" l="1"/>
  <c r="Q26" i="15" s="1"/>
  <c r="P18" i="15"/>
  <c r="Q18" i="15" s="1"/>
  <c r="P14" i="15"/>
  <c r="Q14" i="15" s="1"/>
  <c r="L40" i="15"/>
  <c r="Q17" i="15"/>
  <c r="Q36" i="15"/>
  <c r="Q38" i="15"/>
  <c r="Q23" i="15"/>
  <c r="Q22" i="15"/>
  <c r="Q21" i="15"/>
  <c r="Q27" i="15"/>
  <c r="Q31" i="15"/>
  <c r="Q19" i="15"/>
  <c r="Q25" i="15"/>
  <c r="Q30" i="15"/>
  <c r="O40" i="15"/>
  <c r="N40" i="15"/>
  <c r="Q13" i="15"/>
  <c r="P40" i="15" l="1"/>
  <c r="Q24" i="15"/>
  <c r="Q29" i="15"/>
  <c r="I39" i="3" l="1"/>
  <c r="D18" i="1" l="1"/>
  <c r="F39" i="3" s="1"/>
  <c r="G277" i="7"/>
  <c r="E277" i="7"/>
  <c r="G276" i="7"/>
  <c r="E276" i="7"/>
  <c r="G275" i="7"/>
  <c r="E275" i="7"/>
  <c r="G274" i="7"/>
  <c r="E274" i="7"/>
  <c r="G273" i="7"/>
  <c r="E273" i="7"/>
  <c r="G272" i="7"/>
  <c r="E272" i="7"/>
  <c r="G271" i="7"/>
  <c r="E271" i="7"/>
  <c r="G270" i="7"/>
  <c r="E270" i="7"/>
  <c r="G269" i="7"/>
  <c r="E269" i="7"/>
  <c r="G268" i="7"/>
  <c r="E268" i="7"/>
  <c r="G267" i="7"/>
  <c r="E267" i="7"/>
  <c r="G266" i="7"/>
  <c r="E266" i="7"/>
  <c r="G265" i="7"/>
  <c r="E265" i="7"/>
  <c r="G264" i="7"/>
  <c r="E264" i="7"/>
  <c r="G263" i="7"/>
  <c r="E263" i="7"/>
  <c r="G262" i="7"/>
  <c r="E262" i="7"/>
  <c r="G261" i="7"/>
  <c r="E261" i="7"/>
  <c r="G260" i="7"/>
  <c r="E260" i="7"/>
  <c r="G259" i="7"/>
  <c r="E259" i="7"/>
  <c r="G258" i="7"/>
  <c r="E258" i="7"/>
  <c r="G257" i="7"/>
  <c r="E257" i="7"/>
  <c r="G256" i="7"/>
  <c r="E256" i="7"/>
  <c r="G255" i="7"/>
  <c r="E255" i="7"/>
  <c r="G254" i="7"/>
  <c r="E254" i="7"/>
  <c r="G253" i="7"/>
  <c r="E253" i="7"/>
  <c r="G252" i="7"/>
  <c r="E252" i="7"/>
  <c r="G251" i="7"/>
  <c r="E251" i="7"/>
  <c r="G250" i="7"/>
  <c r="E250" i="7"/>
  <c r="G249" i="7"/>
  <c r="E249" i="7"/>
  <c r="G248" i="7"/>
  <c r="E248" i="7"/>
  <c r="G247" i="7"/>
  <c r="E247" i="7"/>
  <c r="G246" i="7"/>
  <c r="E246" i="7"/>
  <c r="G245" i="7"/>
  <c r="E245" i="7"/>
  <c r="G244" i="7"/>
  <c r="E244" i="7"/>
  <c r="G243" i="7"/>
  <c r="E243" i="7"/>
  <c r="G242" i="7"/>
  <c r="E242" i="7"/>
  <c r="G241" i="7"/>
  <c r="E241" i="7"/>
  <c r="G240" i="7"/>
  <c r="E240" i="7"/>
  <c r="G239" i="7"/>
  <c r="E239" i="7"/>
  <c r="G238" i="7"/>
  <c r="E238" i="7"/>
  <c r="G237" i="7"/>
  <c r="E237" i="7"/>
  <c r="G236" i="7"/>
  <c r="E236" i="7"/>
  <c r="G235" i="7"/>
  <c r="E235" i="7"/>
  <c r="G234" i="7"/>
  <c r="E234" i="7"/>
  <c r="G233" i="7"/>
  <c r="E233" i="7"/>
  <c r="G232" i="7"/>
  <c r="E232" i="7"/>
  <c r="G231" i="7"/>
  <c r="E231" i="7"/>
  <c r="G230" i="7"/>
  <c r="E230" i="7"/>
  <c r="G229" i="7"/>
  <c r="E229" i="7"/>
  <c r="G228" i="7"/>
  <c r="E228" i="7"/>
  <c r="G227" i="7"/>
  <c r="E227" i="7"/>
  <c r="G226" i="7"/>
  <c r="E226" i="7"/>
  <c r="G225" i="7"/>
  <c r="E225" i="7"/>
  <c r="G224" i="7"/>
  <c r="E224" i="7"/>
  <c r="G223" i="7"/>
  <c r="E223" i="7"/>
  <c r="G222" i="7"/>
  <c r="E222" i="7"/>
  <c r="G221" i="7"/>
  <c r="E221" i="7"/>
  <c r="G220" i="7"/>
  <c r="E220" i="7"/>
  <c r="G219" i="7"/>
  <c r="E219" i="7"/>
  <c r="G218" i="7"/>
  <c r="E218" i="7"/>
  <c r="G217" i="7"/>
  <c r="E217" i="7"/>
  <c r="G216" i="7"/>
  <c r="E216" i="7"/>
  <c r="G215" i="7"/>
  <c r="E215" i="7"/>
  <c r="G214" i="7"/>
  <c r="E214" i="7"/>
  <c r="G213" i="7"/>
  <c r="E213" i="7"/>
  <c r="G212" i="7"/>
  <c r="E212" i="7"/>
  <c r="G211" i="7"/>
  <c r="E211" i="7"/>
  <c r="G210" i="7"/>
  <c r="E210" i="7"/>
  <c r="G209" i="7"/>
  <c r="E209" i="7"/>
  <c r="G208" i="7"/>
  <c r="E208" i="7"/>
  <c r="G207" i="7"/>
  <c r="E207" i="7"/>
  <c r="G206" i="7"/>
  <c r="E206" i="7"/>
  <c r="G205" i="7"/>
  <c r="E205" i="7"/>
  <c r="G204" i="7"/>
  <c r="E204" i="7"/>
  <c r="G203" i="7"/>
  <c r="E203" i="7"/>
  <c r="G202" i="7"/>
  <c r="E202" i="7"/>
  <c r="G201" i="7"/>
  <c r="E201" i="7"/>
  <c r="G200" i="7"/>
  <c r="E200" i="7"/>
  <c r="G199" i="7"/>
  <c r="E199" i="7"/>
  <c r="G198" i="7"/>
  <c r="E198" i="7"/>
  <c r="G197" i="7"/>
  <c r="E197" i="7"/>
  <c r="G196" i="7"/>
  <c r="E196" i="7"/>
  <c r="G195" i="7"/>
  <c r="E195" i="7"/>
  <c r="G194" i="7"/>
  <c r="E194" i="7"/>
  <c r="G193" i="7"/>
  <c r="E193" i="7"/>
  <c r="G192" i="7"/>
  <c r="E192" i="7"/>
  <c r="G191" i="7"/>
  <c r="E191" i="7"/>
  <c r="G190" i="7"/>
  <c r="E190" i="7"/>
  <c r="G189" i="7"/>
  <c r="E189" i="7"/>
  <c r="G188" i="7"/>
  <c r="E188" i="7"/>
  <c r="G187" i="7"/>
  <c r="E187" i="7"/>
  <c r="G186" i="7"/>
  <c r="E186" i="7"/>
  <c r="G185" i="7"/>
  <c r="E185" i="7"/>
  <c r="G184" i="7"/>
  <c r="E184" i="7"/>
  <c r="G183" i="7"/>
  <c r="E183" i="7"/>
  <c r="G182" i="7"/>
  <c r="E182" i="7"/>
  <c r="G181" i="7"/>
  <c r="E181" i="7"/>
  <c r="G180" i="7"/>
  <c r="E180" i="7"/>
  <c r="G179" i="7"/>
  <c r="E179" i="7"/>
  <c r="G178" i="7"/>
  <c r="E178" i="7"/>
  <c r="G177" i="7"/>
  <c r="E177" i="7"/>
  <c r="G176" i="7"/>
  <c r="E176" i="7"/>
  <c r="G175" i="7"/>
  <c r="E175" i="7"/>
  <c r="G174" i="7"/>
  <c r="E174" i="7"/>
  <c r="G173" i="7"/>
  <c r="E173" i="7"/>
  <c r="G172" i="7"/>
  <c r="E172" i="7"/>
  <c r="G171" i="7"/>
  <c r="E171" i="7"/>
  <c r="G170" i="7"/>
  <c r="E170" i="7"/>
  <c r="G169" i="7"/>
  <c r="E169" i="7"/>
  <c r="G168" i="7"/>
  <c r="E168" i="7"/>
  <c r="G167" i="7"/>
  <c r="E167" i="7"/>
  <c r="G166" i="7"/>
  <c r="E166" i="7"/>
  <c r="G165" i="7"/>
  <c r="E165" i="7"/>
  <c r="G164" i="7"/>
  <c r="E164" i="7"/>
  <c r="G163" i="7"/>
  <c r="E163" i="7"/>
  <c r="G162" i="7"/>
  <c r="E162" i="7"/>
  <c r="G161" i="7"/>
  <c r="E161" i="7"/>
  <c r="G160" i="7"/>
  <c r="E160" i="7"/>
  <c r="G159" i="7"/>
  <c r="E159" i="7"/>
  <c r="G158" i="7"/>
  <c r="E158" i="7"/>
  <c r="G157" i="7"/>
  <c r="E157" i="7"/>
  <c r="G156" i="7"/>
  <c r="E156" i="7"/>
  <c r="G155" i="7"/>
  <c r="E155" i="7"/>
  <c r="G154" i="7"/>
  <c r="E154" i="7"/>
  <c r="G153" i="7"/>
  <c r="E153" i="7"/>
  <c r="G152" i="7"/>
  <c r="E152" i="7"/>
  <c r="G151" i="7"/>
  <c r="E151" i="7"/>
  <c r="G150" i="7"/>
  <c r="E150" i="7"/>
  <c r="G149" i="7"/>
  <c r="E149" i="7"/>
  <c r="G148" i="7"/>
  <c r="E148" i="7"/>
  <c r="G147" i="7"/>
  <c r="E147" i="7"/>
  <c r="G146" i="7"/>
  <c r="E146" i="7"/>
  <c r="G145" i="7"/>
  <c r="E145" i="7"/>
  <c r="G144" i="7"/>
  <c r="E144" i="7"/>
  <c r="G143" i="7"/>
  <c r="E143" i="7"/>
  <c r="G142" i="7"/>
  <c r="E142" i="7"/>
  <c r="G141" i="7"/>
  <c r="E141" i="7"/>
  <c r="G140" i="7"/>
  <c r="E140" i="7"/>
  <c r="G139" i="7"/>
  <c r="E139" i="7"/>
  <c r="G138" i="7"/>
  <c r="E138" i="7"/>
  <c r="G137" i="7"/>
  <c r="E137" i="7"/>
  <c r="G136" i="7"/>
  <c r="E136" i="7"/>
  <c r="G135" i="7"/>
  <c r="E135" i="7"/>
  <c r="G134" i="7"/>
  <c r="E134" i="7"/>
  <c r="G133" i="7"/>
  <c r="E133" i="7"/>
  <c r="G132" i="7"/>
  <c r="E132" i="7"/>
  <c r="G131" i="7"/>
  <c r="E131" i="7"/>
  <c r="G130" i="7"/>
  <c r="E130" i="7"/>
  <c r="G129" i="7"/>
  <c r="E129" i="7"/>
  <c r="G128" i="7"/>
  <c r="E128" i="7"/>
  <c r="G127" i="7"/>
  <c r="E127" i="7"/>
  <c r="G126" i="7"/>
  <c r="E126" i="7"/>
  <c r="G125" i="7"/>
  <c r="E125" i="7"/>
  <c r="G124" i="7"/>
  <c r="E124" i="7"/>
  <c r="G123" i="7"/>
  <c r="E123" i="7"/>
  <c r="G122" i="7"/>
  <c r="E122" i="7"/>
  <c r="G121" i="7"/>
  <c r="E121" i="7"/>
  <c r="G120" i="7"/>
  <c r="E120" i="7"/>
  <c r="G119" i="7"/>
  <c r="E119" i="7"/>
  <c r="G118" i="7"/>
  <c r="E118" i="7"/>
  <c r="G117" i="7"/>
  <c r="E117" i="7"/>
  <c r="G116" i="7"/>
  <c r="E116" i="7"/>
  <c r="G115" i="7"/>
  <c r="E115" i="7"/>
  <c r="G114" i="7"/>
  <c r="E114" i="7"/>
  <c r="G113" i="7"/>
  <c r="E113" i="7"/>
  <c r="G112" i="7"/>
  <c r="E112" i="7"/>
  <c r="G111" i="7"/>
  <c r="E111" i="7"/>
  <c r="G110" i="7"/>
  <c r="E110" i="7"/>
  <c r="G109" i="7"/>
  <c r="E109" i="7"/>
  <c r="G108" i="7"/>
  <c r="E108" i="7"/>
  <c r="G107" i="7"/>
  <c r="E107" i="7"/>
  <c r="G106" i="7"/>
  <c r="E106" i="7"/>
  <c r="G105" i="7"/>
  <c r="E105" i="7"/>
  <c r="G104" i="7"/>
  <c r="E104" i="7"/>
  <c r="G103" i="7"/>
  <c r="E103" i="7"/>
  <c r="G102" i="7"/>
  <c r="E102" i="7"/>
  <c r="G101" i="7"/>
  <c r="E101" i="7"/>
  <c r="G100" i="7"/>
  <c r="E100" i="7"/>
  <c r="G99" i="7"/>
  <c r="E99" i="7"/>
  <c r="G98" i="7"/>
  <c r="E98" i="7"/>
  <c r="G97" i="7"/>
  <c r="E97" i="7"/>
  <c r="G96" i="7"/>
  <c r="E96" i="7"/>
  <c r="G95" i="7"/>
  <c r="E95" i="7"/>
  <c r="G94" i="7"/>
  <c r="E94" i="7"/>
  <c r="G93" i="7"/>
  <c r="E93" i="7"/>
  <c r="G92" i="7"/>
  <c r="E92" i="7"/>
  <c r="G91" i="7"/>
  <c r="E91" i="7"/>
  <c r="G90" i="7"/>
  <c r="E90" i="7"/>
  <c r="G89" i="7"/>
  <c r="E89" i="7"/>
  <c r="G88" i="7"/>
  <c r="E88" i="7"/>
  <c r="G87" i="7"/>
  <c r="E87" i="7"/>
  <c r="G86" i="7"/>
  <c r="E86" i="7"/>
  <c r="G85" i="7"/>
  <c r="E85" i="7"/>
  <c r="G84" i="7"/>
  <c r="E84" i="7"/>
  <c r="G83" i="7"/>
  <c r="E83" i="7"/>
  <c r="G82" i="7"/>
  <c r="E82" i="7"/>
  <c r="G81" i="7"/>
  <c r="E81" i="7"/>
  <c r="G80" i="7"/>
  <c r="E80" i="7"/>
  <c r="G79" i="7"/>
  <c r="E79" i="7"/>
  <c r="G78" i="7"/>
  <c r="E78" i="7"/>
  <c r="G77" i="7"/>
  <c r="E77" i="7"/>
  <c r="G76" i="7"/>
  <c r="E76" i="7"/>
  <c r="G75" i="7"/>
  <c r="E75" i="7"/>
  <c r="G74" i="7"/>
  <c r="E74" i="7"/>
  <c r="G73" i="7"/>
  <c r="E73" i="7"/>
  <c r="G72" i="7"/>
  <c r="E72" i="7"/>
  <c r="G71" i="7"/>
  <c r="E71" i="7"/>
  <c r="G70" i="7"/>
  <c r="E70" i="7"/>
  <c r="G69" i="7"/>
  <c r="E69" i="7"/>
  <c r="G68" i="7"/>
  <c r="E68" i="7"/>
  <c r="G67" i="7"/>
  <c r="E67" i="7"/>
  <c r="G66" i="7"/>
  <c r="E66" i="7"/>
  <c r="G65" i="7"/>
  <c r="E65" i="7"/>
  <c r="G64" i="7"/>
  <c r="E64" i="7"/>
  <c r="G63" i="7"/>
  <c r="E63" i="7"/>
  <c r="G62" i="7"/>
  <c r="E62" i="7"/>
  <c r="G61" i="7"/>
  <c r="E61" i="7"/>
  <c r="G60" i="7"/>
  <c r="E60" i="7"/>
  <c r="G59" i="7"/>
  <c r="E59" i="7"/>
  <c r="G58" i="7"/>
  <c r="E58" i="7"/>
  <c r="G57" i="7"/>
  <c r="E57" i="7"/>
  <c r="G56" i="7"/>
  <c r="E56" i="7"/>
  <c r="G55" i="7"/>
  <c r="E55" i="7"/>
  <c r="G54" i="7"/>
  <c r="E54" i="7"/>
  <c r="G53" i="7"/>
  <c r="E53" i="7"/>
  <c r="G52" i="7"/>
  <c r="E52" i="7"/>
  <c r="G51" i="7"/>
  <c r="E51" i="7"/>
  <c r="G50" i="7"/>
  <c r="E50" i="7"/>
  <c r="G49" i="7"/>
  <c r="E49" i="7"/>
  <c r="G48" i="7"/>
  <c r="E48" i="7"/>
  <c r="G47" i="7"/>
  <c r="E47" i="7"/>
  <c r="G46" i="7"/>
  <c r="E46" i="7"/>
  <c r="G45" i="7"/>
  <c r="E45" i="7"/>
  <c r="G44" i="7"/>
  <c r="E44" i="7"/>
  <c r="G43" i="7"/>
  <c r="E43" i="7"/>
  <c r="G42" i="7"/>
  <c r="E42" i="7"/>
  <c r="G41" i="7"/>
  <c r="E41" i="7"/>
  <c r="G40" i="7"/>
  <c r="E40" i="7"/>
  <c r="G39" i="7"/>
  <c r="E39" i="7"/>
  <c r="G38" i="7"/>
  <c r="E38" i="7"/>
  <c r="G37" i="7"/>
  <c r="E37" i="7"/>
  <c r="G36" i="7"/>
  <c r="E36" i="7"/>
  <c r="G35" i="7"/>
  <c r="E35" i="7"/>
  <c r="G34" i="7"/>
  <c r="E34" i="7"/>
  <c r="G33" i="7"/>
  <c r="E33" i="7"/>
  <c r="G32" i="7"/>
  <c r="E32" i="7"/>
  <c r="G31" i="7"/>
  <c r="E31" i="7"/>
  <c r="G30" i="7"/>
  <c r="E30" i="7"/>
  <c r="G29" i="7"/>
  <c r="E29" i="7"/>
  <c r="G28" i="7"/>
  <c r="E28" i="7"/>
  <c r="G27" i="7"/>
  <c r="E27" i="7"/>
  <c r="G26" i="7"/>
  <c r="E26" i="7"/>
  <c r="G25" i="7"/>
  <c r="E25" i="7"/>
  <c r="G24" i="7"/>
  <c r="E24" i="7"/>
  <c r="G23" i="7"/>
  <c r="E23" i="7"/>
  <c r="G22" i="7"/>
  <c r="E22" i="7"/>
  <c r="G21" i="7"/>
  <c r="E21" i="7"/>
  <c r="G20" i="7"/>
  <c r="E20" i="7"/>
  <c r="G19" i="7"/>
  <c r="E19" i="7"/>
  <c r="G18" i="7"/>
  <c r="E18" i="7"/>
  <c r="G17" i="7"/>
  <c r="E17" i="7"/>
  <c r="G16" i="7"/>
  <c r="E16" i="7"/>
  <c r="G15" i="7"/>
  <c r="E15" i="7"/>
  <c r="G14" i="7"/>
  <c r="E14" i="7"/>
  <c r="G13" i="7"/>
  <c r="E13" i="7"/>
  <c r="G12" i="7"/>
  <c r="E12" i="7"/>
  <c r="G11" i="7"/>
  <c r="E11" i="7"/>
  <c r="G10" i="7"/>
  <c r="E10" i="7"/>
  <c r="G9" i="7"/>
  <c r="E9" i="7"/>
  <c r="G8" i="7"/>
  <c r="E8" i="7"/>
  <c r="G7" i="7"/>
  <c r="E7" i="7"/>
  <c r="G6" i="7"/>
  <c r="E6" i="7"/>
  <c r="P5" i="7"/>
  <c r="G5" i="7"/>
  <c r="E5" i="7"/>
  <c r="Q4" i="7"/>
  <c r="P4" i="7"/>
  <c r="G4" i="7"/>
  <c r="E4" i="7"/>
  <c r="Q3" i="7"/>
  <c r="P3" i="7"/>
  <c r="O3" i="7"/>
  <c r="G3" i="7"/>
  <c r="E3" i="7"/>
  <c r="Q2" i="7"/>
  <c r="P2" i="7"/>
  <c r="O2" i="7"/>
  <c r="G2" i="7"/>
  <c r="E2" i="7"/>
  <c r="Q1" i="7"/>
  <c r="P1" i="7"/>
  <c r="O1" i="7"/>
  <c r="H17" i="3" l="1"/>
  <c r="H18" i="3" s="1"/>
  <c r="H19" i="3" s="1"/>
  <c r="H20" i="3" s="1"/>
  <c r="H21" i="3" s="1"/>
  <c r="D50" i="1"/>
  <c r="H22" i="3" l="1"/>
  <c r="H23" i="3" s="1"/>
  <c r="H24" i="3" s="1"/>
  <c r="H25" i="3" s="1"/>
  <c r="H26" i="3" s="1"/>
  <c r="H27" i="3" s="1"/>
  <c r="H28" i="3" s="1"/>
  <c r="H29" i="3" s="1"/>
  <c r="H30" i="3" s="1"/>
  <c r="H31" i="3" s="1"/>
  <c r="H32" i="3" s="1"/>
  <c r="H33" i="3" s="1"/>
  <c r="H34" i="3" s="1"/>
  <c r="H35" i="3" s="1"/>
  <c r="H36" i="3" s="1"/>
  <c r="H37" i="3" s="1"/>
  <c r="H39" i="3" s="1"/>
  <c r="G39" i="3"/>
  <c r="Q15" i="15"/>
  <c r="Q40" i="1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F4" authorId="0" shapeId="0" xr:uid="{7BC00784-73A0-409B-98E2-61D5C8C7C057}">
      <text>
        <r>
          <rPr>
            <b/>
            <sz val="14"/>
            <color indexed="81"/>
            <rFont val="Tahoma"/>
            <family val="2"/>
          </rPr>
          <t xml:space="preserve">*Change Period Covered
*Edit Particulars
*Edit Amount
*Edit CADV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<sst xmlns="http://schemas.openxmlformats.org/spreadsheetml/2006/main" count="4387" uniqueCount="1255">
  <si>
    <t xml:space="preserve"> </t>
  </si>
  <si>
    <t>Appendix 44</t>
  </si>
  <si>
    <t>LIQUIDATION REPORT</t>
  </si>
  <si>
    <t>Period Covered :</t>
  </si>
  <si>
    <t xml:space="preserve">Date:  </t>
  </si>
  <si>
    <t xml:space="preserve">Responsibility Center Code: </t>
  </si>
  <si>
    <r>
      <rPr>
        <sz val="12"/>
        <rFont val="Times New Roman"/>
        <family val="1"/>
      </rPr>
      <t xml:space="preserve">Fund Cluster :  </t>
    </r>
    <r>
      <rPr>
        <b/>
        <sz val="12"/>
        <rFont val="Times New Roman"/>
        <family val="1"/>
      </rPr>
      <t>01</t>
    </r>
    <r>
      <rPr>
        <sz val="12"/>
        <rFont val="Times New Roman"/>
        <family val="1"/>
      </rPr>
      <t xml:space="preserve"> 101 101</t>
    </r>
  </si>
  <si>
    <t>PARTICULARS</t>
  </si>
  <si>
    <t>AMOUNT</t>
  </si>
  <si>
    <t>LIQUIDATED</t>
  </si>
  <si>
    <t>Gross:</t>
  </si>
  <si>
    <t>Tax:</t>
  </si>
  <si>
    <t>Net:</t>
  </si>
  <si>
    <t>UNLIQUIDATED</t>
  </si>
  <si>
    <t xml:space="preserve">TOTAL AMOUNT SPENT                                                                 </t>
  </si>
  <si>
    <t>-</t>
  </si>
  <si>
    <t>AMOUNT REFUNDED PER OR. NO.                    DTD.</t>
  </si>
  <si>
    <t>AMOUNT TO BE REIMBURSED</t>
  </si>
  <si>
    <t xml:space="preserve">  A   Certified: Correctness of the</t>
  </si>
  <si>
    <t xml:space="preserve">        Certified: Purpose of travel /</t>
  </si>
  <si>
    <t xml:space="preserve">       Certified: Supporting documents complete and proper </t>
  </si>
  <si>
    <t xml:space="preserve">   above data</t>
  </si>
  <si>
    <t xml:space="preserve">   cash advance duly accomplished               </t>
  </si>
  <si>
    <t>CELEDONIO B. BALDERAS JR.</t>
  </si>
  <si>
    <t>AGNES M. LUZADAS</t>
  </si>
  <si>
    <t>Schools Division Superintendent</t>
  </si>
  <si>
    <t>Accountant III</t>
  </si>
  <si>
    <t>Head, Accounting Division Unit</t>
  </si>
  <si>
    <t>JEV No.: ___________________</t>
  </si>
  <si>
    <t>Date: ______________________</t>
  </si>
  <si>
    <t>Date: _____________________</t>
  </si>
  <si>
    <t>Date:  _____________________</t>
  </si>
  <si>
    <t xml:space="preserve">   </t>
  </si>
  <si>
    <t xml:space="preserve">CASH DISBURSEMENTS REGISTER </t>
  </si>
  <si>
    <t xml:space="preserve"> Sub-Office/District/Division:  CITY SCHOOLS DIVISION </t>
  </si>
  <si>
    <t xml:space="preserve"> Municipality/City/Province:  QUEZON</t>
  </si>
  <si>
    <t xml:space="preserve"> Fund Cluster : ______________________________________</t>
  </si>
  <si>
    <t>Register No. : __________________________________</t>
  </si>
  <si>
    <t>Sheet No. : ____________________________________</t>
  </si>
  <si>
    <t>Date</t>
  </si>
  <si>
    <t>Advances for 
Operating Expenses</t>
  </si>
  <si>
    <t>BREAKDOWN OF PAYMENTS</t>
  </si>
  <si>
    <t>(19901010)</t>
  </si>
  <si>
    <t>Amount</t>
  </si>
  <si>
    <t>Traveling Expenses - Local</t>
  </si>
  <si>
    <t>Bank Transaction Fee</t>
  </si>
  <si>
    <t>Chalk Allowance</t>
  </si>
  <si>
    <t>Drugs &amp; Medicines Expenses</t>
  </si>
  <si>
    <t>Electricity Expenses</t>
  </si>
  <si>
    <t>Food Supplies Expenses</t>
  </si>
  <si>
    <t>Traveling Expenses - Foreign</t>
  </si>
  <si>
    <t>Guarantee Fees</t>
  </si>
  <si>
    <t>ICT Training Expenses</t>
  </si>
  <si>
    <t>Janitorial Services</t>
  </si>
  <si>
    <t>O T H E R S</t>
  </si>
  <si>
    <t>Cash Advance</t>
  </si>
  <si>
    <t>Payments</t>
  </si>
  <si>
    <t>Balance</t>
  </si>
  <si>
    <t>Account Description</t>
  </si>
  <si>
    <t>UACS Object Code</t>
  </si>
  <si>
    <t>Balance from previous LR</t>
  </si>
  <si>
    <t>Totals</t>
  </si>
  <si>
    <t>Total</t>
  </si>
  <si>
    <t>The total of the ‘Advances for Operating Expenses – Payments’ column must always be equal to the sum of the totals of the ‘Breakdown of Payments’ columns.</t>
  </si>
  <si>
    <t>CERTIFIED CORRECT:</t>
  </si>
  <si>
    <t>RECEIVED BY:</t>
  </si>
  <si>
    <t>Administrative Assistant III</t>
  </si>
  <si>
    <t>Date: ____________________</t>
  </si>
  <si>
    <t xml:space="preserve">  Date: ______________________</t>
  </si>
  <si>
    <t>UACS Name</t>
  </si>
  <si>
    <t>UACS Code</t>
  </si>
  <si>
    <t>Training Expenses</t>
  </si>
  <si>
    <t>ICT Office Supplies Expenses</t>
  </si>
  <si>
    <t>Office Supplies Expenses</t>
  </si>
  <si>
    <t>Accountable Forms Expenses</t>
  </si>
  <si>
    <t>Non-Accountable Forms Expenses</t>
  </si>
  <si>
    <t>Animal/Zoological Supplies Expenses</t>
  </si>
  <si>
    <t>Medical, Dental and Laboratory Supplies Expenses</t>
  </si>
  <si>
    <t>Fuel, Oil and Lubricants Expenses</t>
  </si>
  <si>
    <t>Agricultural and Marine Supplies Expenses</t>
  </si>
  <si>
    <t>Textbooks and Instructional Materials Expenses</t>
  </si>
  <si>
    <t>Semi-Expendable Machinery</t>
  </si>
  <si>
    <t>Semi-Expendable Office Equipment</t>
  </si>
  <si>
    <t>Semi-Expendable ICT Equipment</t>
  </si>
  <si>
    <t>Semi-Expendable Communications Equipment</t>
  </si>
  <si>
    <t>Semi-Expendable Disaster Response and Rescue Equipment</t>
  </si>
  <si>
    <t>Semi-Expendable Medical Equipment</t>
  </si>
  <si>
    <t>Semi-Expendable Printing Equipment</t>
  </si>
  <si>
    <t>Semi-Expendable Sports Equipment</t>
  </si>
  <si>
    <t>Semi-Expendable Technical and Scientific Equipment</t>
  </si>
  <si>
    <t>Semi-Expendable Other Machinery and Equipment</t>
  </si>
  <si>
    <t>Semi-Expendable Furniture and Fixtures</t>
  </si>
  <si>
    <t>Semi-Expendabel Books</t>
  </si>
  <si>
    <t>Other Supplies &amp; Materials Expenses</t>
  </si>
  <si>
    <t>Water Expenses</t>
  </si>
  <si>
    <t>Postage and Courier Services</t>
  </si>
  <si>
    <t>Telephone Expenses - Mobile</t>
  </si>
  <si>
    <t>Telephone Expenses - Landline</t>
  </si>
  <si>
    <t>Internet Subscription Expenses</t>
  </si>
  <si>
    <t>Cable, Satellite, Telegraph and Radio Expenses</t>
  </si>
  <si>
    <t>Awards/Rewards Expenses</t>
  </si>
  <si>
    <t>Rewards and Incentives</t>
  </si>
  <si>
    <t>Prizes</t>
  </si>
  <si>
    <t>ICT Survey Expenses</t>
  </si>
  <si>
    <t>Survey Expenses</t>
  </si>
  <si>
    <t>ICT Research, Exploration and Development Expenses</t>
  </si>
  <si>
    <t>Research, Exploration and Development Expenses</t>
  </si>
  <si>
    <t>Demolition and Relocation Expenses</t>
  </si>
  <si>
    <t>Extraordinary and Miscellaneous Expenses</t>
  </si>
  <si>
    <t>Legal Services</t>
  </si>
  <si>
    <t>Auditing Services</t>
  </si>
  <si>
    <t>ICT Consultancy Services</t>
  </si>
  <si>
    <t>Consultancy Services</t>
  </si>
  <si>
    <t>Other Professional Services</t>
  </si>
  <si>
    <t>Environment/Sanitary Services</t>
  </si>
  <si>
    <t>Security Services</t>
  </si>
  <si>
    <t>Other General Services - ICT Services</t>
  </si>
  <si>
    <t>Other General Services</t>
  </si>
  <si>
    <t>Repairs and Maintenance - Investment Property</t>
  </si>
  <si>
    <t>Repairs and Maintenance - Other Land Improvements</t>
  </si>
  <si>
    <t>Repairs and Maintenance - Water Supply System</t>
  </si>
  <si>
    <t>Repairs and Maintenance - Power Supply System</t>
  </si>
  <si>
    <t>Repairs and Maintenance - Other Infrastructure Assets</t>
  </si>
  <si>
    <t>Repairs and Maintenance - Buildings</t>
  </si>
  <si>
    <t>Repairs and Maintenance - School Buildings</t>
  </si>
  <si>
    <t>Repairs and Maintenance - Other Structures</t>
  </si>
  <si>
    <t>Repairs and Maintenance - Machinery</t>
  </si>
  <si>
    <t>Repairs and Maintenance - Office Equipment</t>
  </si>
  <si>
    <t>Repairs and Maintenance - ICT Equipment</t>
  </si>
  <si>
    <t>Repairs and Maintenance - Communication Equipment</t>
  </si>
  <si>
    <t>Repairs and Maintenance - Disaster Response and Rescue Equipment</t>
  </si>
  <si>
    <t>Repairs and Maintenance - Medical Equipment</t>
  </si>
  <si>
    <t>Repairs and Maintenance - Printing Equipment</t>
  </si>
  <si>
    <t>Repairs and Maintenance - Sports Equipment</t>
  </si>
  <si>
    <t>Repairs and Maintenance - Technical and Scientific Equipment</t>
  </si>
  <si>
    <t>Repairs and Maintenance - Other Machinery and Equipment</t>
  </si>
  <si>
    <t>Repairs and Maintenance - Motor Vehicle</t>
  </si>
  <si>
    <t>Repairs and Maintenance - Other Transportation Equipment</t>
  </si>
  <si>
    <t>Repairs and Maintenance - Furniture and Fixtures</t>
  </si>
  <si>
    <t>Repairs and Maintenance - Buildings and Other Structures</t>
  </si>
  <si>
    <t>Repairs and Maintenance - Machinery and Equipment</t>
  </si>
  <si>
    <t>Repairs and Maintenance - Transportation Equipment</t>
  </si>
  <si>
    <t>Repairs and Maintenance - ICT Machinery and Equipment</t>
  </si>
  <si>
    <t xml:space="preserve">Repairs and Maintenance - Semi-Expendable Machinery </t>
  </si>
  <si>
    <t>Repairs and Maintenance - Semi-Expendable Office Equipment</t>
  </si>
  <si>
    <t>Repairs and Maintenance - Semi-Expendable ICT Equipment</t>
  </si>
  <si>
    <t>Repairs and Maintenance - Semi-Expendable Communication Equipment</t>
  </si>
  <si>
    <t>Repairs and Maintenance - Semi-Expendable Disaster Response and Rescue Equipment Equipment</t>
  </si>
  <si>
    <t>Repairs and Maintenance - Semi-Expendable Medical Equipment</t>
  </si>
  <si>
    <t>Repairs and Maintenance - Semi-Expendable Printing Equipment</t>
  </si>
  <si>
    <t>Repairs and Maintenance - Semi-Expendable Sports Equipment</t>
  </si>
  <si>
    <t>Repairs and Maintenance - Semi-Expendable Technical and Scientific Equipment</t>
  </si>
  <si>
    <t>Repairs and Maintenance - Semi-Expendable Other Machinery and Equipment</t>
  </si>
  <si>
    <t>Repairs and Maintenance - Semi-Expendable Furniture and Fixtures</t>
  </si>
  <si>
    <t>Repairs and Maintenance - Semi-Expandable Books</t>
  </si>
  <si>
    <t>Repairs and Maintenance - Semi-Expendable Other Property, Plant and Equipment</t>
  </si>
  <si>
    <t>Subsidy to NGAs</t>
  </si>
  <si>
    <t>Assistance to Other National Government Agencies</t>
  </si>
  <si>
    <t>Subsidy to Regional Offices/Staff Bureaus</t>
  </si>
  <si>
    <t>Subsidy to Operating Units</t>
  </si>
  <si>
    <t>Subsidies - Others</t>
  </si>
  <si>
    <t>Taxes, Duties and Licenses</t>
  </si>
  <si>
    <t>Tax Refund</t>
  </si>
  <si>
    <t>Fidelity Bond Premiums</t>
  </si>
  <si>
    <t>Insurance Expenses</t>
  </si>
  <si>
    <t>Labor and Wages</t>
  </si>
  <si>
    <t>Advertising, Promotional and Marketing Expenses</t>
  </si>
  <si>
    <t>Printing and Publication Expenses</t>
  </si>
  <si>
    <t>Representation Expenses</t>
  </si>
  <si>
    <t>Transportation and Delivery Expenses</t>
  </si>
  <si>
    <t>Rents - Buildings and Structures</t>
  </si>
  <si>
    <t>Rents - Land</t>
  </si>
  <si>
    <t>Rents - Motor Vehicles</t>
  </si>
  <si>
    <t>Rents - Equipment</t>
  </si>
  <si>
    <t>Rents - Living Quarters</t>
  </si>
  <si>
    <t>Membership Dues and Contributions to Organization</t>
  </si>
  <si>
    <t>ICT Software Subscription</t>
  </si>
  <si>
    <t>Data Center Service</t>
  </si>
  <si>
    <t>Cloud Computing Service</t>
  </si>
  <si>
    <t>Library and Other Reading Materials Subscription Expenses</t>
  </si>
  <si>
    <t>Other Subscription Expenses</t>
  </si>
  <si>
    <t>Donations</t>
  </si>
  <si>
    <t>Website Maintenance</t>
  </si>
  <si>
    <t>Other Maintenance and Operating Expenses</t>
  </si>
  <si>
    <t>Financial Expenses</t>
  </si>
  <si>
    <t>Interest Expenses</t>
  </si>
  <si>
    <t>Bank Charges - Loans/Borrowings</t>
  </si>
  <si>
    <t>Commitment Fees</t>
  </si>
  <si>
    <t>Other Financial Charges</t>
  </si>
  <si>
    <t>Land</t>
  </si>
  <si>
    <t>Other Land Improvements</t>
  </si>
  <si>
    <t>Power Supply Systems</t>
  </si>
  <si>
    <t>Buildings</t>
  </si>
  <si>
    <t>School Buildings</t>
  </si>
  <si>
    <t>Other Structures</t>
  </si>
  <si>
    <t>Office Equipment</t>
  </si>
  <si>
    <t>ICT Equipment</t>
  </si>
  <si>
    <t>Communication Equipment</t>
  </si>
  <si>
    <t>Disaster Response and Rescue Equipment</t>
  </si>
  <si>
    <t>Medical Equipment</t>
  </si>
  <si>
    <t>Printing Equipment</t>
  </si>
  <si>
    <t>Sports Equipment</t>
  </si>
  <si>
    <t>Technical and Scientific Equipment</t>
  </si>
  <si>
    <t>Other Machinery and Equipment</t>
  </si>
  <si>
    <t>Motor Vehicles</t>
  </si>
  <si>
    <t>Watercrafts</t>
  </si>
  <si>
    <t>Other Transportation Equipment</t>
  </si>
  <si>
    <t>Furniture and Fixtures</t>
  </si>
  <si>
    <t>Books</t>
  </si>
  <si>
    <t>Other Property, Plant and Equipment</t>
  </si>
  <si>
    <t>Computer Software</t>
  </si>
  <si>
    <t>Appendix 41</t>
  </si>
  <si>
    <t xml:space="preserve">                                                                                                 REPORT OF CHECKS ISSUED</t>
  </si>
  <si>
    <t>Period Covered:</t>
  </si>
  <si>
    <t>Report No. : ______________</t>
  </si>
  <si>
    <t>Fund Cluster : 01</t>
  </si>
  <si>
    <t xml:space="preserve">Bank Name/Account No. : </t>
  </si>
  <si>
    <t>Check</t>
  </si>
  <si>
    <t>DV/Payroll No.</t>
  </si>
  <si>
    <t>ORS/ BURS No.</t>
  </si>
  <si>
    <t>Responsibility Center Code</t>
  </si>
  <si>
    <t>Payee</t>
  </si>
  <si>
    <t>Nature of Payment</t>
  </si>
  <si>
    <t>Serial No.</t>
  </si>
  <si>
    <t>C E R T I F I C A T I O N</t>
  </si>
  <si>
    <t xml:space="preserve">     I  hereby certify on my official oath that this Report of Checks Issued in _________ sheet(s) is a full, true and correct </t>
  </si>
  <si>
    <t xml:space="preserve">statement  of   all   checks issued by   me   during  the period  stated above for which Check Nos. ___________ to _____________ inclusive, </t>
  </si>
  <si>
    <t>were actually issued by me in payment for obligations shown in the attached disbursement vouchers/payroll.</t>
  </si>
  <si>
    <t>Name and Signature of Disbursing Officer/Cashier</t>
  </si>
  <si>
    <t>______________</t>
  </si>
  <si>
    <t>Official Designation</t>
  </si>
  <si>
    <t>Column4</t>
  </si>
  <si>
    <t>NAME OF PAYEE</t>
  </si>
  <si>
    <t>Column1</t>
  </si>
  <si>
    <t>GOODS/SERVICE</t>
  </si>
  <si>
    <t>Column2</t>
  </si>
  <si>
    <t>VAT/NVAT</t>
  </si>
  <si>
    <t>Column3</t>
  </si>
  <si>
    <t>NVAT</t>
  </si>
  <si>
    <t>VAT</t>
  </si>
  <si>
    <t>268-138-368-0000</t>
  </si>
  <si>
    <t>3CA BUILDERS</t>
  </si>
  <si>
    <t>WI120</t>
  </si>
  <si>
    <t>WV020</t>
  </si>
  <si>
    <t>WC120</t>
  </si>
  <si>
    <t>WB080</t>
  </si>
  <si>
    <t>928-342-625-0000</t>
  </si>
  <si>
    <t>60 B CYBER STATION</t>
  </si>
  <si>
    <t>WI640</t>
  </si>
  <si>
    <t>WC157</t>
  </si>
  <si>
    <t>WV010</t>
  </si>
  <si>
    <t>439-989-108-0000</t>
  </si>
  <si>
    <t>A.M. PAMPLONA PRINTING SERVICES</t>
  </si>
  <si>
    <t>WC640</t>
  </si>
  <si>
    <t>180-240-467-0004</t>
  </si>
  <si>
    <t>A.N.N.RESTAURANT</t>
  </si>
  <si>
    <t>WI080</t>
  </si>
  <si>
    <t>402-125-200-0000</t>
  </si>
  <si>
    <t>A2J'S PARTY NEEDS AND T-SHIRT PRINTING SERVICES</t>
  </si>
  <si>
    <t>WI100</t>
  </si>
  <si>
    <t>000-299-299-0036</t>
  </si>
  <si>
    <t>275-548-645-0000</t>
  </si>
  <si>
    <t>ABI GRACIAS MARKETING</t>
  </si>
  <si>
    <t>WI157</t>
  </si>
  <si>
    <t>150-501-608-0010</t>
  </si>
  <si>
    <t>ABING APARTMENT</t>
  </si>
  <si>
    <t>259-438-832-00001</t>
  </si>
  <si>
    <t>AC RECIO DEPARTMENT STORE</t>
  </si>
  <si>
    <t>WI151</t>
  </si>
  <si>
    <t>200-035-311-0000</t>
  </si>
  <si>
    <t>ACE HARDWARE PHILIPPINES, INC.</t>
  </si>
  <si>
    <t>933-335-700-001</t>
  </si>
  <si>
    <t>ACNLC TRADING</t>
  </si>
  <si>
    <t>200-470-425-0005</t>
  </si>
  <si>
    <t>ACTIVE HEARING CENTER - LUCENA BRANCH</t>
  </si>
  <si>
    <t>909-421-522-0000</t>
  </si>
  <si>
    <t>ADOOH-BENG GENERAL MERCHANDISE</t>
  </si>
  <si>
    <t>418-042-016-0000</t>
  </si>
  <si>
    <t>AHR GLASS &amp; ALUMINUM SUPPLY &amp; GENERAL MERCHANDISE</t>
  </si>
  <si>
    <t>602-736-408-00000</t>
  </si>
  <si>
    <t>AJT ONE ALUMINUM AND GLASS SUPPLY CORP.</t>
  </si>
  <si>
    <t>431-279-751-0000</t>
  </si>
  <si>
    <t>AL AND SALY GENERAL MERCHANDISE</t>
  </si>
  <si>
    <t>115-902-248-0000</t>
  </si>
  <si>
    <t>AL MAE GENERAL MERCHANDISE</t>
  </si>
  <si>
    <t>272-389-871-0000</t>
  </si>
  <si>
    <t>ALAS PHARMACY</t>
  </si>
  <si>
    <t>133-640-468-0000</t>
  </si>
  <si>
    <t>ALCOREZA GLASS AND ALUMINUM SUPPLY</t>
  </si>
  <si>
    <t>125-861-556-0000</t>
  </si>
  <si>
    <t>ALSAFEX ENTERPRISES</t>
  </si>
  <si>
    <t>940-497-283-0000</t>
  </si>
  <si>
    <t>ANAK-LITA'S KUSINA PREPARED MEALS MANUFACTURING</t>
  </si>
  <si>
    <t>492-874-595-0000</t>
  </si>
  <si>
    <t>ANDRE SCHOOL SUPPLIES AND GIFT SHOP</t>
  </si>
  <si>
    <t>261-583-427-000</t>
  </si>
  <si>
    <t>ANGEL'S HILLS CONVENTION CENTER ISMAEL AND SOFIA YANGA PROPERTIES MANAGEMENT INC</t>
  </si>
  <si>
    <t>261-781-838-0000</t>
  </si>
  <si>
    <t>ARATAN GLASS, ALUMINUM AND IRONWORKS</t>
  </si>
  <si>
    <t>118-462-440-0000</t>
  </si>
  <si>
    <t>ARTZ ON PRINT ADVERTISING</t>
  </si>
  <si>
    <t>236-143-197-0000</t>
  </si>
  <si>
    <t>ASIAPRIME COMMODITIES CORPORATION</t>
  </si>
  <si>
    <t>141-257-528-0000</t>
  </si>
  <si>
    <t>ASS CONSTRUCTION</t>
  </si>
  <si>
    <t>176-564-677-0000</t>
  </si>
  <si>
    <t>B. ABESAMIS HARDWARE</t>
  </si>
  <si>
    <t>136-838-437-0000</t>
  </si>
  <si>
    <t>BALILOS FASTFOOD AND CATERING SERVICES</t>
  </si>
  <si>
    <t>001-609-075-0000</t>
  </si>
  <si>
    <t>BAN BEE COMMERCIAL CO., INC.</t>
  </si>
  <si>
    <t>905-227-522-0000</t>
  </si>
  <si>
    <t>BARACHAEL HARDWARE AND TRADING</t>
  </si>
  <si>
    <t>926-503-648-0000</t>
  </si>
  <si>
    <t>BINDONG TRADING</t>
  </si>
  <si>
    <t>928-338-146-0000</t>
  </si>
  <si>
    <t>BITSLINK INFO TECH SOLUTIONS</t>
  </si>
  <si>
    <t>266-333-882-0000</t>
  </si>
  <si>
    <t>BLUECLICKER TRADING</t>
  </si>
  <si>
    <t>749-039-462-0000</t>
  </si>
  <si>
    <t>BND PHARMA AND MEDICAL SUPPLIES DISTRIBUTION</t>
  </si>
  <si>
    <t>914-987-577-0000</t>
  </si>
  <si>
    <t>BOTEY CONSTRUCTION</t>
  </si>
  <si>
    <t>947-070-430-0020</t>
  </si>
  <si>
    <t>BOTIKA REPUBLIK</t>
  </si>
  <si>
    <t>921-869-242-0000</t>
  </si>
  <si>
    <t>BOUNTYCOOL ENTERPRISE</t>
  </si>
  <si>
    <t>267-119-173-0000</t>
  </si>
  <si>
    <t>BRAYLEY WATER REFILLING STATION</t>
  </si>
  <si>
    <t>010-057-617-0154</t>
  </si>
  <si>
    <t>BRICOLAGE PHILIPPINES INC.</t>
  </si>
  <si>
    <t>945-657-316-0000</t>
  </si>
  <si>
    <t>BUNSURAN FOOD COURT</t>
  </si>
  <si>
    <t>102-290-198-0000</t>
  </si>
  <si>
    <t>C G CABANA CONSTRUCTION AND SUPPLIES</t>
  </si>
  <si>
    <t>141-904-538-0000</t>
  </si>
  <si>
    <t>C PAR METAL WORKS AND CONSTRUCTION</t>
  </si>
  <si>
    <t>126-630-649-0000</t>
  </si>
  <si>
    <t>CA COPY CENTER AND GENERAL MERCHANDISE</t>
  </si>
  <si>
    <t>196-756-110-0000</t>
  </si>
  <si>
    <t>CARDENAS REF AND AIRCON SERVICE CENTER</t>
  </si>
  <si>
    <t>005-832-350-0000</t>
  </si>
  <si>
    <t>CARLOS DRUGS LUCENA INC</t>
  </si>
  <si>
    <t>010-545-823-0000</t>
  </si>
  <si>
    <t>CELEBRITY CABLE NETWORK, INC.</t>
  </si>
  <si>
    <t>007-834-895-0000</t>
  </si>
  <si>
    <t>CENTER FOR LEARNING AND ASSESSMENT DEVELOPMENT-ASIA , INC.</t>
  </si>
  <si>
    <t>181-453-252-000</t>
  </si>
  <si>
    <t>CENTURY OFFICE EQUIPMENT TRADING</t>
  </si>
  <si>
    <t>172-796-077-0000</t>
  </si>
  <si>
    <t>CERELINA M. MARAMAG</t>
  </si>
  <si>
    <t>771-647-762-0000</t>
  </si>
  <si>
    <t>CHEF TROYWILZ CATERING SERVICES</t>
  </si>
  <si>
    <t>710-023-602-0000</t>
  </si>
  <si>
    <t>CHEFMILES MC-ALY GRILL HOUSE</t>
  </si>
  <si>
    <t>497-638-911-0000</t>
  </si>
  <si>
    <t>CL ARTZ PRINTING AND PARTY NEEDS</t>
  </si>
  <si>
    <t>932-068-537-0000</t>
  </si>
  <si>
    <t>CLAIREVERSON GENERAL MERCHANDISING</t>
  </si>
  <si>
    <t>272-588-294-0000</t>
  </si>
  <si>
    <t>CMCZ ENTERPRISES</t>
  </si>
  <si>
    <t>006-895-049-0075</t>
  </si>
  <si>
    <t>CONVERGE INFORMATION AND COMMUNICATIONS TECHNOLOGY SOLUTIONS, INC. - LUCBAN</t>
  </si>
  <si>
    <t>006-895-049-0117</t>
  </si>
  <si>
    <t>CONVERGE INFORMATION AND COMMUNICATIONS TECHNOLOGY SOLUTIONS, INC. - TAYABAS</t>
  </si>
  <si>
    <t>007-982-168-0000</t>
  </si>
  <si>
    <t>CORITOS GARDEN INC</t>
  </si>
  <si>
    <t>258-131-808-0000</t>
  </si>
  <si>
    <t>COSTIMIANO ENTERPRISES</t>
  </si>
  <si>
    <t>485-101-444-0000</t>
  </si>
  <si>
    <t>CRISJAN GLASS AND PLASTIC WARES</t>
  </si>
  <si>
    <t>928-277-429-0010</t>
  </si>
  <si>
    <t>CUE 5 SHELL GASOLINE STATION</t>
  </si>
  <si>
    <t>494-537-393-0000</t>
  </si>
  <si>
    <t>CYUAN TRADING</t>
  </si>
  <si>
    <t>120-019-414-0000</t>
  </si>
  <si>
    <t>DANJO PRINTING PRESS</t>
  </si>
  <si>
    <t>159-316-581-0001</t>
  </si>
  <si>
    <t>DAXELL GEN. MERCHANDISE</t>
  </si>
  <si>
    <t>226-477-439-0000</t>
  </si>
  <si>
    <t>DECEMBERGAB HARDWARE AND ELECTRICAL SUPPLY</t>
  </si>
  <si>
    <t>176-757-399-0000</t>
  </si>
  <si>
    <t>DENNIS T KING ELECTRONICS PARTS AND SUPPLY</t>
  </si>
  <si>
    <t>417-187-981-00000</t>
  </si>
  <si>
    <t>DEONILLO R. ESCARIO COMPUTER CENTER</t>
  </si>
  <si>
    <t>251-484-060-0000</t>
  </si>
  <si>
    <t>DEZAIN ARTS AND GRAPHICS</t>
  </si>
  <si>
    <t>215-747-218-0000</t>
  </si>
  <si>
    <t>DODONG'S CAFE</t>
  </si>
  <si>
    <t>403-876-959-00000</t>
  </si>
  <si>
    <t>DRAFTSIGN ADVERTISING</t>
  </si>
  <si>
    <t>181-222-062-0000</t>
  </si>
  <si>
    <t>DRIGGER GENERAL MERCHANDISE</t>
  </si>
  <si>
    <t>153-706-466-0000</t>
  </si>
  <si>
    <t>DUNMILL AUTO SUPPLY</t>
  </si>
  <si>
    <t>190-146-772-0000</t>
  </si>
  <si>
    <t>DZEE BUILDERS AND CONSTRUCTION SUPPLY</t>
  </si>
  <si>
    <t>220-870-934-0030</t>
  </si>
  <si>
    <t>E.M. PAMPLONA COMPUTER SHOP AND PRINTING SERVICES</t>
  </si>
  <si>
    <t>176-761-062-0000</t>
  </si>
  <si>
    <t>ECYOJ TRADING</t>
  </si>
  <si>
    <t>121-171-961-0000</t>
  </si>
  <si>
    <t>ELFOUR TECH COMPUTER CENTER</t>
  </si>
  <si>
    <t>933-328-438-0002</t>
  </si>
  <si>
    <t>ELIZABETH VILLENA SOUNDS MOBILE</t>
  </si>
  <si>
    <t>453-776-998-0000</t>
  </si>
  <si>
    <t>EM-AR HANDICRAFTS TRADING</t>
  </si>
  <si>
    <t>149-165-018-0000</t>
  </si>
  <si>
    <t>ERLINA R. RONDA</t>
  </si>
  <si>
    <t>916-428-512-0000</t>
  </si>
  <si>
    <t>ESPINOZA COPYHAUS</t>
  </si>
  <si>
    <t>157-316-470-0000</t>
  </si>
  <si>
    <t>FAMOUS ELECTRICAL AND CONSTRUCTION SUPPLY</t>
  </si>
  <si>
    <t>293-771-134-0000</t>
  </si>
  <si>
    <t>FARRAJEEVA GENERAL MERCHANDISE</t>
  </si>
  <si>
    <t>009-924-175-0000</t>
  </si>
  <si>
    <t>FEDERAL CONCEPTS INC</t>
  </si>
  <si>
    <t>274-580-792-0000</t>
  </si>
  <si>
    <t>FINEART CONSUMER GOODS TRADING</t>
  </si>
  <si>
    <t>730-684-477-00001</t>
  </si>
  <si>
    <t>FOOTLAND GENERAL MERCHANDIZE</t>
  </si>
  <si>
    <t>169-449-365-0000</t>
  </si>
  <si>
    <t>FRS AUTO AIRCON REPAIR SHOP</t>
  </si>
  <si>
    <t>004-475-204-0000</t>
  </si>
  <si>
    <t>GAKKEN PHILIPPINES INC</t>
  </si>
  <si>
    <t>490-262-478-0000</t>
  </si>
  <si>
    <t>GAMBOTIKA PHARMACY</t>
  </si>
  <si>
    <t>102-290-331-0000</t>
  </si>
  <si>
    <t>GEC STATIONERY AND GENERAL MERCHANDISE</t>
  </si>
  <si>
    <t>432-388-311-0000</t>
  </si>
  <si>
    <t>GEORDAN AND CRISLEN ELECTRONIC PARTS</t>
  </si>
  <si>
    <t>006-161-363-0000</t>
  </si>
  <si>
    <t>GIANT PETROLEUM CONCEPT PHILS INC</t>
  </si>
  <si>
    <t>766-320-334-0000</t>
  </si>
  <si>
    <t>GILF MEDICAL EQUIPMENT AND SUPPLIES TRADING</t>
  </si>
  <si>
    <t>114-054-934-0000</t>
  </si>
  <si>
    <t>GINO'S MARKETING</t>
  </si>
  <si>
    <t>010-344-375-0000</t>
  </si>
  <si>
    <t>GLEE TECH SOLUTIONS PROVIDER CO.</t>
  </si>
  <si>
    <t>918-494-109-0000</t>
  </si>
  <si>
    <t>GLOVL TRADING AND GENERAL MERCHANDISE</t>
  </si>
  <si>
    <t>914-262-330-0000</t>
  </si>
  <si>
    <t>GOLDEN D FUEL STATION</t>
  </si>
  <si>
    <t>482-724-182-0000</t>
  </si>
  <si>
    <t>GOLDEN SELECTION STAINLESS STEEL AND ALUMINUM CENTER</t>
  </si>
  <si>
    <t>003-888-229-0002</t>
  </si>
  <si>
    <t>HANDYMAN DO IT BEST CENTER</t>
  </si>
  <si>
    <t>102-288-466-0000</t>
  </si>
  <si>
    <t>HANSON SALES CENTER</t>
  </si>
  <si>
    <t>009-046-579-0000</t>
  </si>
  <si>
    <t>HAUS OF SERAH PRINTING AND TRADING CORPORATION</t>
  </si>
  <si>
    <t>008-678-030-0000</t>
  </si>
  <si>
    <t>HAUWEI BUILDERS &amp; DEVELOPMENT CORP.</t>
  </si>
  <si>
    <t>252-865-277-0010</t>
  </si>
  <si>
    <t>HJC DE LUNA TRADING</t>
  </si>
  <si>
    <t>947-070-471-0000</t>
  </si>
  <si>
    <t>HOTEI HARDWARE AND CONSTRUCTION SUPPLY</t>
  </si>
  <si>
    <t>255-740-820-0000</t>
  </si>
  <si>
    <t>HOTROD TRADING</t>
  </si>
  <si>
    <t>414-749-632-0000</t>
  </si>
  <si>
    <t>IGIVEJUAN WATER REFILLING STATION</t>
  </si>
  <si>
    <t>004-160-516-0000</t>
  </si>
  <si>
    <t>ILASAN MULTI PURPOSE COOPERATIVE</t>
  </si>
  <si>
    <t>444-088-523-0000</t>
  </si>
  <si>
    <t>IMERALD MICHELLE ESMERALDA-AMANDY, RPSY</t>
  </si>
  <si>
    <t>000-249-888-0056</t>
  </si>
  <si>
    <t>IMPERIAL APPLIANCE PLAZA- LUCENA BRANCH</t>
  </si>
  <si>
    <t>438-477-308-0000</t>
  </si>
  <si>
    <t>INFINITY BLESSING DRY AND GEN MDSE PAPER PRODUCTS</t>
  </si>
  <si>
    <t>000-404-818-0011</t>
  </si>
  <si>
    <t>INTERNATIONAL TOYWORLD, INC.</t>
  </si>
  <si>
    <t>768-150-330-0000</t>
  </si>
  <si>
    <t>ISQUADERNO OFFICE AND SCHOOL SUPPLIES</t>
  </si>
  <si>
    <t>249-923-404-0000</t>
  </si>
  <si>
    <t>IT AVENUE GENERAL MERCHANDISE</t>
  </si>
  <si>
    <t>232-105-993-0000</t>
  </si>
  <si>
    <t>IVALUE TECHNOLOGIES CORPORATION</t>
  </si>
  <si>
    <t>736-030-571-0000</t>
  </si>
  <si>
    <t>J.E.J. DAZO MARKETING</t>
  </si>
  <si>
    <t>156-915-703-0000</t>
  </si>
  <si>
    <t>J.R. MEJILLAS'S TRADING</t>
  </si>
  <si>
    <t>172-647-396-0000</t>
  </si>
  <si>
    <t>JAAP GENERAL MERCHANDISE</t>
  </si>
  <si>
    <t>307-859-424-0000</t>
  </si>
  <si>
    <t>JADIMAV TRADING</t>
  </si>
  <si>
    <t>323-440-661-0000</t>
  </si>
  <si>
    <t>JANET GENERAL MERCHANDISE</t>
  </si>
  <si>
    <t>273-018-979-00000</t>
  </si>
  <si>
    <t>JANKAT CONSUMER GOODS TRADING</t>
  </si>
  <si>
    <t>237-299-589-0000</t>
  </si>
  <si>
    <t>JAS AND MON COMPUTER SHOP</t>
  </si>
  <si>
    <t>494-972-861-0000</t>
  </si>
  <si>
    <t>JEANNE ESTEFANI GENERAL MERCHANDISE</t>
  </si>
  <si>
    <t>114-052-288-0000</t>
  </si>
  <si>
    <t>JEFF ENTERPRISES / FREDDIE R. LUCES</t>
  </si>
  <si>
    <t>193-622-471-0000</t>
  </si>
  <si>
    <t>JEFNIK SCHOOL SUPPLIES AND GIFT SHOP</t>
  </si>
  <si>
    <t>465-463-333-0000</t>
  </si>
  <si>
    <t>JGM TAILORING</t>
  </si>
  <si>
    <t>721-993-885-0001</t>
  </si>
  <si>
    <t>JHUN-JHUN RAZALAN VARIETY STORE</t>
  </si>
  <si>
    <t>455-184-265-0000</t>
  </si>
  <si>
    <t>JJIM OFFICE AND SCHOOL SUPPLIES TRADING</t>
  </si>
  <si>
    <t>154-912-245-0000</t>
  </si>
  <si>
    <t>JNDR.REAL SAFETY GEARS AND DEVICES TRADING</t>
  </si>
  <si>
    <t>921-874-081-0000</t>
  </si>
  <si>
    <t>JPT PHARMACY</t>
  </si>
  <si>
    <t>413-697-225-0000</t>
  </si>
  <si>
    <t>JTPP OFFICE AND SCHOOL SUPPLIES TRADING</t>
  </si>
  <si>
    <t>285-171-500-0000</t>
  </si>
  <si>
    <t>KING ZYRUS TRADING</t>
  </si>
  <si>
    <t>174-025-995-0000</t>
  </si>
  <si>
    <t>KJR CARINDERIA</t>
  </si>
  <si>
    <t>183-894-733-0000</t>
  </si>
  <si>
    <t>KNIT &amp; TUCK MERCHANDISING</t>
  </si>
  <si>
    <t>174-073-797-0000</t>
  </si>
  <si>
    <t>KRISTEL PHARMACEUTICAL MARKETING</t>
  </si>
  <si>
    <t>102-289-977-0000</t>
  </si>
  <si>
    <t>L A PROFUGO CONSTRUCTION AND SUPPLY</t>
  </si>
  <si>
    <t>261-847-815-0040</t>
  </si>
  <si>
    <t>LAP SIGN ARTS</t>
  </si>
  <si>
    <t>159-969-149-0000</t>
  </si>
  <si>
    <t>LEXIGN ARTS &amp; SIGN</t>
  </si>
  <si>
    <t>259-347-118-0000</t>
  </si>
  <si>
    <t>LGT TRADING AND GENERAL MERCHANDISE</t>
  </si>
  <si>
    <t>146-549-562-0000</t>
  </si>
  <si>
    <t>LIANCA TRADING</t>
  </si>
  <si>
    <t>934-255-331-0000</t>
  </si>
  <si>
    <t>LIFEGUARD ENTERPRISES</t>
  </si>
  <si>
    <t>185-119-840-0010</t>
  </si>
  <si>
    <t>LIVELO TRADING</t>
  </si>
  <si>
    <t>270-223-522-0040</t>
  </si>
  <si>
    <t>LS RAMOS SAFETY SUPPLIES &amp; SERVICES</t>
  </si>
  <si>
    <t>008-855-443-0000</t>
  </si>
  <si>
    <t>LUCENA FAMILY INTEGRATED ENTERPRISE CORPORATION</t>
  </si>
  <si>
    <t>102-288-675-0000</t>
  </si>
  <si>
    <t>LUCENA MABUHAY LUMBER AND HARDWARE</t>
  </si>
  <si>
    <t>102-288-281-0000</t>
  </si>
  <si>
    <t>LUCENA SILANGAN MARINE AND INDUSTRIAL SUPPLY</t>
  </si>
  <si>
    <t>914-031-754-0000</t>
  </si>
  <si>
    <t>LUCENA TROPHY AND GENERAL MERCHANDISE</t>
  </si>
  <si>
    <t>932-065-702-0001</t>
  </si>
  <si>
    <t>LUCKY AT2 AND JI DRY GOODS AND GENERAL MERCHANDISE</t>
  </si>
  <si>
    <t>102-290-210-0000</t>
  </si>
  <si>
    <t>LUCKY BOOKSTORE</t>
  </si>
  <si>
    <t>447-579-541-0000</t>
  </si>
  <si>
    <t>LUISA PINEDAS CATERING</t>
  </si>
  <si>
    <t>182-220-043-000</t>
  </si>
  <si>
    <t>LYLE &amp; KOBE GENERAL MERCHANDISE</t>
  </si>
  <si>
    <t>737-359-917-0000</t>
  </si>
  <si>
    <t>LYLE JULIET'S TRADING</t>
  </si>
  <si>
    <t>176-763-942-0002</t>
  </si>
  <si>
    <t>M I SEVILLA RESORT</t>
  </si>
  <si>
    <t>933-331-281-0000</t>
  </si>
  <si>
    <t>M.A. TRINIDAD ENTERPRISE</t>
  </si>
  <si>
    <t>921-090-257-0000</t>
  </si>
  <si>
    <t>MACALALAD COPY CENTER</t>
  </si>
  <si>
    <t>928-362-016-0000</t>
  </si>
  <si>
    <t>MAGNOSPAV TRADING</t>
  </si>
  <si>
    <t>176-756-381-0000</t>
  </si>
  <si>
    <t>MAKIPAGAY ENTERPRISES</t>
  </si>
  <si>
    <t>298-335-836-0000</t>
  </si>
  <si>
    <t>MALUSAC ENTERPRISE</t>
  </si>
  <si>
    <t>300-127-030-0000</t>
  </si>
  <si>
    <t>MARK AND JOVY STAINLESS KITCHENWARES STORE</t>
  </si>
  <si>
    <t>733-304-793-0000</t>
  </si>
  <si>
    <t>MARK YUSINGCO PRINTING SERVICES</t>
  </si>
  <si>
    <t>004-563-344-0010</t>
  </si>
  <si>
    <t>MARKET STRATEGIC FIRM, INC.</t>
  </si>
  <si>
    <t>150-221-963-0000</t>
  </si>
  <si>
    <t>MBJ HARDWARE AND ELECTRICAL SUPPLY</t>
  </si>
  <si>
    <t>166-406-414-0000</t>
  </si>
  <si>
    <t>MEDIALABS GENERAL MERCHANDISE</t>
  </si>
  <si>
    <t>156-915-703-0001</t>
  </si>
  <si>
    <t>MEJILLA'S PLASTIC SUPPLY &amp; GEN. MERCHANDISE</t>
  </si>
  <si>
    <t>283-838-591-0000</t>
  </si>
  <si>
    <t>MEPERENCO STEEL TRADING</t>
  </si>
  <si>
    <t>000-101-528-00011</t>
  </si>
  <si>
    <t>MERALCO</t>
  </si>
  <si>
    <t>767-774-732-001</t>
  </si>
  <si>
    <t>META GENERAL MERCHANDISE</t>
  </si>
  <si>
    <t>226-527-915-0000</t>
  </si>
  <si>
    <t>METRO RETAIL STORES GROUP, INC.</t>
  </si>
  <si>
    <t>004-780-008-0125</t>
  </si>
  <si>
    <t>MICRO VALLEY COMPUTER SUPERSTORE</t>
  </si>
  <si>
    <t>004-780-008-0730</t>
  </si>
  <si>
    <t>MICROVALLEY COMPUTER SUPERSTORE</t>
  </si>
  <si>
    <t>157-537-402-0000</t>
  </si>
  <si>
    <t>MIGUELITA CATERING SERVICES</t>
  </si>
  <si>
    <t>916-426-812-0000</t>
  </si>
  <si>
    <t>MILLENIUM TIRE CHECK CENTER * BS</t>
  </si>
  <si>
    <t>176-763-942-0000</t>
  </si>
  <si>
    <t>MIRADETH I SEVILLA CATERING SERVICES</t>
  </si>
  <si>
    <t>935-288-023-0000</t>
  </si>
  <si>
    <t>MJA ELECTRONICS AND GENERAL MERCHANDISE</t>
  </si>
  <si>
    <t>715-971-424-0000</t>
  </si>
  <si>
    <t>MRGL OFFICE AND SCHOOL SUPPLIES TRADING</t>
  </si>
  <si>
    <t>170-398-295-0000</t>
  </si>
  <si>
    <t>MS LORIZA JACELA GENERAL MERCHANDISE</t>
  </si>
  <si>
    <t>320-609-209-0000</t>
  </si>
  <si>
    <t>MUSHROOM DARIANES PRINTING SERVICES</t>
  </si>
  <si>
    <t>128-398-220-0000</t>
  </si>
  <si>
    <t>NAWAWALANG PARAISO RESORT AND HOTEL</t>
  </si>
  <si>
    <t>603-649-569-0000</t>
  </si>
  <si>
    <t>NESWOOD FURNITURE &amp; GENERAL MERCHANDISE CORP.</t>
  </si>
  <si>
    <t>103-794-486-0000</t>
  </si>
  <si>
    <t>NEW CITIZENS DENTAL SUPPLY</t>
  </si>
  <si>
    <t>272-389-871-0010</t>
  </si>
  <si>
    <t>NICHORYLLE OFFICE AND SCHOOL SUPPLIES</t>
  </si>
  <si>
    <t>938-635-878-0000</t>
  </si>
  <si>
    <t>NILCAM CELLPHONE REPAIR AND ACCESSORIES</t>
  </si>
  <si>
    <t>933-325-757-0000</t>
  </si>
  <si>
    <t>NISSIMON CATERING SERVICES</t>
  </si>
  <si>
    <t>928-346-638-0000</t>
  </si>
  <si>
    <t xml:space="preserve">NOEBHE MARKETING </t>
  </si>
  <si>
    <t>300-663-714-0000</t>
  </si>
  <si>
    <t>NONIEJAMZ STORE</t>
  </si>
  <si>
    <t>925-128-914-0000</t>
  </si>
  <si>
    <t>NYJ GADGETS AND ELECTRONICS CORPORATION</t>
  </si>
  <si>
    <t>926-499-589-0000</t>
  </si>
  <si>
    <t>ODIES OFFICE SUPPLIES AND EQUIPMENT TRADING</t>
  </si>
  <si>
    <t>006-432-858-014</t>
  </si>
  <si>
    <t>ORO OXYGEN CORPORATION</t>
  </si>
  <si>
    <t>930-766-309-00000</t>
  </si>
  <si>
    <t>OXIAIRE GENERAL ENTERPRISE</t>
  </si>
  <si>
    <t>322-030-036-0001</t>
  </si>
  <si>
    <t>PASAD-YA CONSTRUCTION SERVICES</t>
  </si>
  <si>
    <t>408-003-438-0000</t>
  </si>
  <si>
    <t>PENCILVANIA GIROGRAPHIC ADVERTISING</t>
  </si>
  <si>
    <t>000-137-771-0000</t>
  </si>
  <si>
    <t>PHILIPPINE NUTRI-FOODS CORPORATION</t>
  </si>
  <si>
    <t>008-936-331-0000</t>
  </si>
  <si>
    <t>PHILPRINT AND ALLIED SERVICES, INC.</t>
  </si>
  <si>
    <t>280-440-812-0000</t>
  </si>
  <si>
    <t>PIXELS ILLUSIONS</t>
  </si>
  <si>
    <t>000-488-793-0000</t>
  </si>
  <si>
    <t>PLDT INC</t>
  </si>
  <si>
    <t>462-357-569-0000</t>
  </si>
  <si>
    <t>POJADO COPY CENTER AND GENERAL MERCHANDISE</t>
  </si>
  <si>
    <t>000-253-133-0000</t>
  </si>
  <si>
    <t>POLARIS INDUSTRIAL TRADING CORP</t>
  </si>
  <si>
    <t>247-220-837-00045</t>
  </si>
  <si>
    <t>PRIMEWATER INFRASTRUCTURE CORP.</t>
  </si>
  <si>
    <t>143-430-620-000</t>
  </si>
  <si>
    <t>PRIORITY TRADING</t>
  </si>
  <si>
    <t>000-292-468-0156</t>
  </si>
  <si>
    <t>PRYCEGASES INC</t>
  </si>
  <si>
    <t>185-119-840-0000</t>
  </si>
  <si>
    <t>QUEEN LOIS CATERING SERVICES</t>
  </si>
  <si>
    <t>005-829-034-0000</t>
  </si>
  <si>
    <t>QUEEN MARGARETTE HOTEL INC</t>
  </si>
  <si>
    <t>157-305-985-0000</t>
  </si>
  <si>
    <t>R MINI MART AND GENERAL MERCHANDISE</t>
  </si>
  <si>
    <t>287-107-412-0000</t>
  </si>
  <si>
    <t>R. CABUYAO LPG TRADING</t>
  </si>
  <si>
    <t>438-748-798-0010</t>
  </si>
  <si>
    <t>RAGING BULL MOTORCYCLE PARTS AND ACCESSORIES SHOP</t>
  </si>
  <si>
    <t>473-671-240-0000</t>
  </si>
  <si>
    <t>RAMEA OFFICE SUPPLIES AND EQUIPMENT TRADING</t>
  </si>
  <si>
    <t>417-187-981-0020</t>
  </si>
  <si>
    <t>RAYDEON TECH COMPUTER TRADING</t>
  </si>
  <si>
    <t>158-766-340-0000</t>
  </si>
  <si>
    <t>RBL PRINTERS</t>
  </si>
  <si>
    <t>010-140-323-0000</t>
  </si>
  <si>
    <t>REAMAR MEDICAL TRADING CORP</t>
  </si>
  <si>
    <t>102-289-217-0000</t>
  </si>
  <si>
    <t>RECIO DEPARTMENT STORE</t>
  </si>
  <si>
    <t>482-785-272-000</t>
  </si>
  <si>
    <t>REDQUINIX PISOBOX COMPUTER CENTER</t>
  </si>
  <si>
    <t>266-528-936-0000</t>
  </si>
  <si>
    <t>REYES ELECTRONIC SHOP</t>
  </si>
  <si>
    <t>910-421-215-0000</t>
  </si>
  <si>
    <t>REYNAN AND RONALD CATERING</t>
  </si>
  <si>
    <t>266-656-506-0030</t>
  </si>
  <si>
    <t>REYVENJHAMIN GENERAL MERCHANDISE</t>
  </si>
  <si>
    <t>009-090-978-00000</t>
  </si>
  <si>
    <t>RGM326 CORPORATION</t>
  </si>
  <si>
    <t>215-208-134-0000</t>
  </si>
  <si>
    <t>RILEM PHARMA CORPORATION</t>
  </si>
  <si>
    <t>938-617-930-00000</t>
  </si>
  <si>
    <t>RJL INDUSTRIAL TOOLS SUPPLY</t>
  </si>
  <si>
    <t>936-961-469-0000</t>
  </si>
  <si>
    <t>RLT FUEL REFILLING STATION</t>
  </si>
  <si>
    <t>250-891-705-0000</t>
  </si>
  <si>
    <t>RNNNW PRINTING SERVICES</t>
  </si>
  <si>
    <t>236-776-921-000</t>
  </si>
  <si>
    <t>ROGELEM TRADING</t>
  </si>
  <si>
    <t>256-801-357-0000</t>
  </si>
  <si>
    <t>ROMANTICO GRAVEL SAND AND CONSTRUCTION SUPPLY</t>
  </si>
  <si>
    <t>112-174-981-0000</t>
  </si>
  <si>
    <t>ROMY AND BETH CATERING SERVICES</t>
  </si>
  <si>
    <t>106-719-160-0002</t>
  </si>
  <si>
    <t>ROVELYN MEDICAL SUPPLIES &amp; EQUIPMENT</t>
  </si>
  <si>
    <t>703-111-910-0000</t>
  </si>
  <si>
    <t>ROWENA AND MICO STORE</t>
  </si>
  <si>
    <t>001-649-305-0550</t>
  </si>
  <si>
    <t>ROYAL STAR APPLIANCE MARKETING INC</t>
  </si>
  <si>
    <t>916-428-177-0000</t>
  </si>
  <si>
    <t>RURALITE ENTERPRISES</t>
  </si>
  <si>
    <t>463-530-984-0000</t>
  </si>
  <si>
    <t>SALUDES LAND SURVEYING SERVICES</t>
  </si>
  <si>
    <t>207-961-175-0000</t>
  </si>
  <si>
    <t>SANFORD MARKETING CORPORATION</t>
  </si>
  <si>
    <t>938-796-735-0000</t>
  </si>
  <si>
    <t>SARHA A. BAUTISTA</t>
  </si>
  <si>
    <t>925-109-985-0000</t>
  </si>
  <si>
    <t>SASGIE GENERAL MERCHANDISE</t>
  </si>
  <si>
    <t>254-001-309-0001</t>
  </si>
  <si>
    <t>SCONES AND MUFFINS BAKESHOP</t>
  </si>
  <si>
    <t>200-826-008-0000</t>
  </si>
  <si>
    <t>SHARKMAN AGRO-INDUSTRIAL ENTERPRISE</t>
  </si>
  <si>
    <t>010-443-073-0010</t>
  </si>
  <si>
    <t>SIO F.M.S. CORP.</t>
  </si>
  <si>
    <t>928-344-320-0000</t>
  </si>
  <si>
    <t>SLINK TRADING / ALEX L. OBNAMIA</t>
  </si>
  <si>
    <t>908-774-389-0000</t>
  </si>
  <si>
    <t>SORIANO EXCAVATION AND PLUMBING SERVICES</t>
  </si>
  <si>
    <t>940-503-249-0000</t>
  </si>
  <si>
    <t>SOUTH WEST NORTH PRINTING SERVICES</t>
  </si>
  <si>
    <t>477-814-844-0005</t>
  </si>
  <si>
    <t>SOUTHERN IMPERIAL APPLIANCE PLAZA</t>
  </si>
  <si>
    <t>927-056-818-0000</t>
  </si>
  <si>
    <t>ST GABRIEL GLASS AND ALUMINUM SUPPLY</t>
  </si>
  <si>
    <t>000-639-441-0013</t>
  </si>
  <si>
    <t>ST JUDE MULTI PURPOSE COOPERATIVE</t>
  </si>
  <si>
    <t>927-056-818-000</t>
  </si>
  <si>
    <t>ST. GABRIEL GLASS &amp; ALUMINUM SUPPLY</t>
  </si>
  <si>
    <t>000-086-204-0000</t>
  </si>
  <si>
    <t>STAR APPLIANCE CENTER INC</t>
  </si>
  <si>
    <t>123-513-646-0130</t>
  </si>
  <si>
    <t>STAR FLEX MARKETING HYDRAULIC HOSE SERVICE CENTER</t>
  </si>
  <si>
    <t>114-065-739-0000</t>
  </si>
  <si>
    <t>SUNDAZE HARDWARE &amp; CONSTRUCTION SUPPLIES</t>
  </si>
  <si>
    <t>921-874-081-0001</t>
  </si>
  <si>
    <t>SUNJ'S CONSUMER GOODS TRADING</t>
  </si>
  <si>
    <t>164-181-381-0000</t>
  </si>
  <si>
    <t>SUNMOONSTAR HARDWARE AND CONSTRUCTION SUPPLY</t>
  </si>
  <si>
    <t>413-630-106-0000</t>
  </si>
  <si>
    <t>SUNRAD FIRE FIGHTING EQUIPMENTS TRADING</t>
  </si>
  <si>
    <t>137-804-749-0020g</t>
  </si>
  <si>
    <t>TAYABAS BATTERY CENTER - G</t>
  </si>
  <si>
    <t>137-804-749-0020s</t>
  </si>
  <si>
    <t>TAYABAS BATTERY CENTER - S</t>
  </si>
  <si>
    <t>000-503-284-0000</t>
  </si>
  <si>
    <t>TAYABAS RESOURCES VENTURES CORP</t>
  </si>
  <si>
    <t>102-290-106-0000</t>
  </si>
  <si>
    <t>TAYABAS ST. JUDE PHARMACY</t>
  </si>
  <si>
    <t>140-968-037-0000</t>
  </si>
  <si>
    <t>THESAURUS DRUGSTORE &amp; GENERAL MERCHANDISE</t>
  </si>
  <si>
    <t>149-712-236-0000</t>
  </si>
  <si>
    <t>TITA DELZ PHARMACY</t>
  </si>
  <si>
    <t>185-594-664-0020</t>
  </si>
  <si>
    <t>TOPMAXX HARDWARE</t>
  </si>
  <si>
    <t>930-756-501-0000</t>
  </si>
  <si>
    <t>TOSHA GENERAL MERCHANDISE</t>
  </si>
  <si>
    <t>010-107-936-0000</t>
  </si>
  <si>
    <t>TQCSI PHILIPPINES INC</t>
  </si>
  <si>
    <t>311-602-947-0000</t>
  </si>
  <si>
    <t>TYBS PRINTING</t>
  </si>
  <si>
    <t>266-227-588-0000</t>
  </si>
  <si>
    <t>UBASAN COPY CENTER AND SCHOOL AND OFFICE SUPPLY</t>
  </si>
  <si>
    <t>008-748-745-0020</t>
  </si>
  <si>
    <t>VERTEX ALUMINUM FAÇADE CORPORATION</t>
  </si>
  <si>
    <t>000-372-749-0000</t>
  </si>
  <si>
    <t>VIBAL GROUP INC</t>
  </si>
  <si>
    <t>004-458-012-0000</t>
  </si>
  <si>
    <t>VICARISH PUBLICATIONS AND TRADING INCORPORATED</t>
  </si>
  <si>
    <t>296-363-418-0000</t>
  </si>
  <si>
    <t>VICKYS PHARMACY AND MEDICAL SERVICES</t>
  </si>
  <si>
    <t>102-283-252-0000</t>
  </si>
  <si>
    <t>VJ NARVAEZ GENERAL MERCHANDISE</t>
  </si>
  <si>
    <t>150-962-895-0000</t>
  </si>
  <si>
    <t>VRV CONSTRUCTION AND TRADING</t>
  </si>
  <si>
    <t>VRV CONSTRUCTION AND TRADING- CONTRACTOR</t>
  </si>
  <si>
    <t>010-594-433-0000</t>
  </si>
  <si>
    <t>WEBMIX PHILIPPINES CO.</t>
  </si>
  <si>
    <t>112-895-959-0000</t>
  </si>
  <si>
    <t>WHITE HOUSE STUDIO AND PHOTO SUPPLIES</t>
  </si>
  <si>
    <t>317-891-971-000</t>
  </si>
  <si>
    <t>XANXUS COMPUTER PARTS AND ACCESSORIES SHOP</t>
  </si>
  <si>
    <t>716-017-087-0000</t>
  </si>
  <si>
    <t>XJ RAINE OFFICE SUPPLIES AND EQUIPMENT TRADING</t>
  </si>
  <si>
    <t>259-472-775-0000</t>
  </si>
  <si>
    <t>YAKAP AT HALIK MULTI-PURPOSE COOPERATIVE QUEZON 2 (YHMPCQ2)</t>
  </si>
  <si>
    <t>008-926-732-0000</t>
  </si>
  <si>
    <t>YUAN ROSE TRADING CONSTRUCTION AND HARWARE SUPPLY</t>
  </si>
  <si>
    <t>268-420-339-0000</t>
  </si>
  <si>
    <t>YUHE GLASS AND ALUMINUM SUPPLY</t>
  </si>
  <si>
    <t>412-797-819-0000</t>
  </si>
  <si>
    <t>YUMIS FARM / CARMELO NAYNES VALDORIA</t>
  </si>
  <si>
    <t>431-293-171-0000</t>
  </si>
  <si>
    <t>ZABENE STORE</t>
  </si>
  <si>
    <t>300-530-720-0000</t>
  </si>
  <si>
    <t>ZEPHAN ZL BUILDERS HARDWARE AND CONSTRUCTION SUPPLY</t>
  </si>
  <si>
    <t>638-482-050-0000</t>
  </si>
  <si>
    <t>ZRM GLASS AND ALUMINUM WORKS</t>
  </si>
  <si>
    <t>600-894-913-0000</t>
  </si>
  <si>
    <t>SLR INFORMATION TECHNOLOGY SOLUTIONS</t>
  </si>
  <si>
    <t>RCDescription</t>
  </si>
  <si>
    <t>RCAcronym</t>
  </si>
  <si>
    <t>RCCode</t>
  </si>
  <si>
    <t>SDO - Elementary Education (Kinder to Grade 6)</t>
  </si>
  <si>
    <t>SDO-EE</t>
  </si>
  <si>
    <t>08-08-0003</t>
  </si>
  <si>
    <t>SDO - Junior High School (Grade 7 to Grade 10)</t>
  </si>
  <si>
    <t>SDO-JHS</t>
  </si>
  <si>
    <t>08-08-0004</t>
  </si>
  <si>
    <t>SDO - Senior High School (Grade 11 to Grade 12)</t>
  </si>
  <si>
    <t>SDO-SHS</t>
  </si>
  <si>
    <t>08-08-0005</t>
  </si>
  <si>
    <t>Schools</t>
  </si>
  <si>
    <t>TIN Number</t>
  </si>
  <si>
    <t>Legend:</t>
  </si>
  <si>
    <t>Equivalent</t>
  </si>
  <si>
    <t>Percent</t>
  </si>
  <si>
    <t>Contracto/Infra</t>
  </si>
  <si>
    <t>Individual</t>
  </si>
  <si>
    <t>DV No.</t>
  </si>
  <si>
    <t>PILLARS</t>
  </si>
  <si>
    <t>Access</t>
  </si>
  <si>
    <t>Equity</t>
  </si>
  <si>
    <t>Quality</t>
  </si>
  <si>
    <t>Resilency and Well Being</t>
  </si>
  <si>
    <t>Enabling Mechanism</t>
  </si>
  <si>
    <t>Due to BIR</t>
  </si>
  <si>
    <t>180-240-467-0000</t>
  </si>
  <si>
    <t>CA COPY CENTER  AND PRINTING PRESS AND GENERAL MERCHANDISE</t>
  </si>
  <si>
    <t>LUCKY AT2 AND JI DRY GOODS AND GEN. MDSE.</t>
  </si>
  <si>
    <t>NA</t>
  </si>
  <si>
    <t>265-068-049-0000</t>
  </si>
  <si>
    <t>QUADCORE ELECTRICAL INSTALLATION SERVICES</t>
  </si>
  <si>
    <t>725-397-437-0000</t>
  </si>
  <si>
    <t>KOREYUM'S FOOD SERVICES</t>
  </si>
  <si>
    <r>
      <rPr>
        <sz val="20"/>
        <rFont val="Old English Text MT"/>
        <family val="4"/>
      </rPr>
      <t>Republic of the Philippines</t>
    </r>
    <r>
      <rPr>
        <sz val="11"/>
        <rFont val="Times New Roman"/>
        <family val="4"/>
      </rPr>
      <t xml:space="preserve">
</t>
    </r>
    <r>
      <rPr>
        <sz val="28"/>
        <rFont val="Old English Text MT"/>
        <family val="4"/>
      </rPr>
      <t>Department of Education</t>
    </r>
    <r>
      <rPr>
        <sz val="11"/>
        <rFont val="Times New Roman"/>
        <family val="4"/>
      </rPr>
      <t xml:space="preserve">
</t>
    </r>
    <r>
      <rPr>
        <sz val="14"/>
        <rFont val="Times New Roman"/>
        <family val="1"/>
      </rPr>
      <t>REGION IV-A CALABARZON
CITY SCH OOLS D IVISION OF TH E CITY OF TAYABAS</t>
    </r>
  </si>
  <si>
    <t>SUMMARY OF EXPENDITURES</t>
  </si>
  <si>
    <t>For the month of :</t>
  </si>
  <si>
    <r>
      <t xml:space="preserve">NAME OF SCHOOL   : </t>
    </r>
    <r>
      <rPr>
        <b/>
        <u/>
        <sz val="18"/>
        <rFont val="Times New Roman"/>
        <family val="1"/>
      </rPr>
      <t xml:space="preserve"> </t>
    </r>
  </si>
  <si>
    <t xml:space="preserve">SCHOOL I.D.             :  </t>
  </si>
  <si>
    <t>ACCOUNT TITLE</t>
  </si>
  <si>
    <t>PAYEE</t>
  </si>
  <si>
    <t>VAT or Non-VAT</t>
  </si>
  <si>
    <t>GROSS AMOUNT</t>
  </si>
  <si>
    <t>Primsewater</t>
  </si>
  <si>
    <t>2%-Meralco</t>
  </si>
  <si>
    <t>5%-Meralco</t>
  </si>
  <si>
    <t>TOTAL W/TAX</t>
  </si>
  <si>
    <t>NET AMOUNT</t>
  </si>
  <si>
    <t>Certified Correct:</t>
  </si>
  <si>
    <t>Approved By:</t>
  </si>
  <si>
    <t>Reviewed By:</t>
  </si>
  <si>
    <t>Administrative Officer II</t>
  </si>
  <si>
    <t>Personnel in-charge</t>
  </si>
  <si>
    <t>Date: _________________</t>
  </si>
  <si>
    <t>Basic Salary    - Civilian</t>
  </si>
  <si>
    <t>Salaries &amp; Wages    - Casual/Contractual</t>
  </si>
  <si>
    <t>Salaries &amp; Wages    - Substitute Teachers</t>
  </si>
  <si>
    <t>PERA    - Civilian</t>
  </si>
  <si>
    <t>Representation Allowance</t>
  </si>
  <si>
    <t>Transportation Allowance</t>
  </si>
  <si>
    <t>Clothing/Uniform Allowance    - Civilian</t>
  </si>
  <si>
    <t>SA    - Magna Carta Benefits for Public Health Worker</t>
  </si>
  <si>
    <t>LA    - Magna Carta Benefits for Public Health Worker</t>
  </si>
  <si>
    <t>Quarters Allowance    - Civilian</t>
  </si>
  <si>
    <t>Honoraria    - Civilian</t>
  </si>
  <si>
    <t>Hazard Duty Pay    - Civilian</t>
  </si>
  <si>
    <t>HP    - Magna Carta Benefits for Public Health Worker</t>
  </si>
  <si>
    <t>Longevity Pay    - Civilian</t>
  </si>
  <si>
    <t>Overtime Pay</t>
  </si>
  <si>
    <t>Year   -End Bonus    - Civilian</t>
  </si>
  <si>
    <t>Cash Gift    - Civilian</t>
  </si>
  <si>
    <t>Mid   -Year Bonus    - Civilian</t>
  </si>
  <si>
    <t>Special Hardship Allowance    - Civilian</t>
  </si>
  <si>
    <t>Productivity Enhancement Incentive    - Civilian</t>
  </si>
  <si>
    <t>Performance Based Bonus    - Civilian</t>
  </si>
  <si>
    <t>Anniversary Bonus    - Civilian</t>
  </si>
  <si>
    <t>Retirement and Life Insurance Premiums</t>
  </si>
  <si>
    <t>Pag   -IBIG    - Civilian</t>
  </si>
  <si>
    <t>PhilHealth    - Civilian</t>
  </si>
  <si>
    <t>ECIP    - Civilian</t>
  </si>
  <si>
    <t>Retirement Gratuity    - Civilian</t>
  </si>
  <si>
    <t>Terminal Leave Benefits    - Civilian</t>
  </si>
  <si>
    <t>Lump   -sum for Creation of New Positions</t>
  </si>
  <si>
    <t>Lump   -sum for Reclassification of Positions</t>
  </si>
  <si>
    <t>Lump   -sum for Equivalent   -Record Form</t>
  </si>
  <si>
    <t>Lump   -sum for Master Teachers</t>
  </si>
  <si>
    <t>Lump   -sum for Filling of Positions    - Civilian</t>
  </si>
  <si>
    <t>Lump   -sum for Step Increments    - Length of Service</t>
  </si>
  <si>
    <t>Loyalty Award    - Civilian</t>
  </si>
  <si>
    <t>Other Personnel Benefits</t>
  </si>
  <si>
    <t>Traveling Expenses    - Local</t>
  </si>
  <si>
    <t>Traveling Expenses    - Foreign</t>
  </si>
  <si>
    <t>Non   -Accountable Forms Expenses</t>
  </si>
  <si>
    <t>Semi   -Expendable Machinery</t>
  </si>
  <si>
    <t>Semi   -Expendable Office Equipment</t>
  </si>
  <si>
    <t>Semi   -Expendable ICT Equipment</t>
  </si>
  <si>
    <t>Semi   -Expendable Communications Equipment</t>
  </si>
  <si>
    <t>Semi   -Expendable Disaster Response and Rescue Equipment</t>
  </si>
  <si>
    <t>Semi   -Expendable Medical Equipment</t>
  </si>
  <si>
    <t>Semi   -Expendable Printing Equipment</t>
  </si>
  <si>
    <t>Semi   -Expendable Sports Equipment</t>
  </si>
  <si>
    <t>Semi   -Expendable Technical and Scientific Equipment</t>
  </si>
  <si>
    <t>Semi   -Expendable Other Machinery and Equipment</t>
  </si>
  <si>
    <t>Semi   -Expendable Furniture and Fixtures</t>
  </si>
  <si>
    <t>Semi   -Expendabel Books</t>
  </si>
  <si>
    <t>Telephone Expenses    - Mobile</t>
  </si>
  <si>
    <t>Telephone Expenses    - Landline</t>
  </si>
  <si>
    <t>Other General Services    - ICT Services</t>
  </si>
  <si>
    <t>Repairs and Maintenance    - Investment Property</t>
  </si>
  <si>
    <t>Repairs and Maintenance    - Other Land Improvements</t>
  </si>
  <si>
    <t>Repairs and Maintenance    - Water Supply System</t>
  </si>
  <si>
    <t>Repairs and Maintenance    - Power Supply System</t>
  </si>
  <si>
    <t>Repairs and Maintenance    - Other Infrastructure Assets</t>
  </si>
  <si>
    <t>Repairs and Maintenance    - Buildings</t>
  </si>
  <si>
    <t>Repairs and Maintenance    - School Buildings</t>
  </si>
  <si>
    <t>Repairs and Maintenance    - Other Structures</t>
  </si>
  <si>
    <t>Repairs and Maintenance    - Machinery</t>
  </si>
  <si>
    <t>Repairs and Maintenance    - Office Equipment</t>
  </si>
  <si>
    <t>Repairs and Maintenance    - ICT Equipment</t>
  </si>
  <si>
    <t>Repairs and Maintenance    - Communication Equipment</t>
  </si>
  <si>
    <t>Repairs and Maintenance    - Disaster Response and Rescue Equipment</t>
  </si>
  <si>
    <t>Repairs and Maintenance    - Medical Equipment</t>
  </si>
  <si>
    <t>Repairs and Maintenance    - Printing Equipment</t>
  </si>
  <si>
    <t>Repairs and Maintenance    - Sports Equipment</t>
  </si>
  <si>
    <t>Repairs and Maintenance    - Technical and Scientific Equipment</t>
  </si>
  <si>
    <t>Repairs and Maintenance    - Other Machinery and Equipment</t>
  </si>
  <si>
    <t>Repairs and Maintenance    - Motor Vehicle</t>
  </si>
  <si>
    <t>Repairs and Maintenance    - Other Transportation Equipment</t>
  </si>
  <si>
    <t>Repairs and Maintenance    - Furniture and Fixtures</t>
  </si>
  <si>
    <t>Repairs and Maintenance    - Buildings and Other Structures</t>
  </si>
  <si>
    <t>Repairs and Maintenance    - Machinery and Equipment</t>
  </si>
  <si>
    <t>Repairs and Maintenance    - Transportation Equipment</t>
  </si>
  <si>
    <t>Repairs and Maintenance    - ICT Machinery and Equipment</t>
  </si>
  <si>
    <t xml:space="preserve">Repairs and Maintenance    - Semi   -Expendable Machinery </t>
  </si>
  <si>
    <t>Repairs and Maintenance    - Semi   -Expendable Office Equipment</t>
  </si>
  <si>
    <t>Repairs and Maintenance    - Semi   -Expendable ICT Equipment</t>
  </si>
  <si>
    <t>Repairs and Maintenance    - Semi   -Expendable Communication Equipment</t>
  </si>
  <si>
    <t>Repairs and Maintenance    - Semi   -Expendable Disaster Response and Rescue Equipment Equipment</t>
  </si>
  <si>
    <t>Repairs and Maintenance    - Semi   -Expendable Medical Equipment</t>
  </si>
  <si>
    <t>Repairs and Maintenance    - Semi   -Expendable Printing Equipment</t>
  </si>
  <si>
    <t>Repairs and Maintenance    - Semi   -Expendable Sports Equipment</t>
  </si>
  <si>
    <t>Repairs and Maintenance    - Semi   -Expendable Technical and Scientific Equipment</t>
  </si>
  <si>
    <t>Repairs and Maintenance    - Semi   -Expendable Other Machinery and Equipment</t>
  </si>
  <si>
    <t>Repairs and Maintenance    - Semi   -Expendable Furniture and Fixtures</t>
  </si>
  <si>
    <t>Cash-MDS, Regular</t>
  </si>
  <si>
    <t>FREDERICK M. BULANDOS</t>
  </si>
  <si>
    <t>Serial No.: LR-2025</t>
  </si>
  <si>
    <t>TIN #</t>
  </si>
  <si>
    <t>ADDRESS</t>
  </si>
  <si>
    <t>616-048-862-0000</t>
  </si>
  <si>
    <t>3CA BUILDERS CORPORATION</t>
  </si>
  <si>
    <t>Legazpi City</t>
  </si>
  <si>
    <t>Tayabas City</t>
  </si>
  <si>
    <t>190-344-568-0000</t>
  </si>
  <si>
    <t>A.F.N. SOLAR POWER ENGINEERING SERVICES</t>
  </si>
  <si>
    <t>Lot No. 2-A-9 Bigo 4302 Pagbilao, Quezon</t>
  </si>
  <si>
    <t>Palale Kanluran, City of Tayabas</t>
  </si>
  <si>
    <t>Door 4 Cion Bldg. P. Nadera St. Angeles Zone 2, Tayabas City</t>
  </si>
  <si>
    <t>ABACUS BOOK AND CARD CORP. NATIONAL BOOK STORE</t>
  </si>
  <si>
    <t>Lucena City</t>
  </si>
  <si>
    <t>Santiago St. (near Dra. Liwanag Clinic) San Roque Zone-1, Tayabas City, Quezon</t>
  </si>
  <si>
    <t>52 Zamora St. Brgy 6 Lucena City</t>
  </si>
  <si>
    <t>117 Doroteo Nadres St. Brgy Angeles Zone 4 Tayabas City</t>
  </si>
  <si>
    <t>Ibabang Dupay, Lucena City</t>
  </si>
  <si>
    <t>Brgy San Roque Alaminos Laguna</t>
  </si>
  <si>
    <t>0847 Warehouse Dalahican Sta. Teresa Subd., Dalahican Lucena City</t>
  </si>
  <si>
    <t>Merchan St.cor San Fernando St.Lucena City</t>
  </si>
  <si>
    <t>161-490-709-0000</t>
  </si>
  <si>
    <t>ALROSE PRINTING SERVICES</t>
  </si>
  <si>
    <t>26 Cabana cor. Allarey St. Brgy. 3, Lucena City</t>
  </si>
  <si>
    <t>Ibabang Palale, Tayabas City</t>
  </si>
  <si>
    <t>Arnoldus Road, Maitim II East , Tagaytay</t>
  </si>
  <si>
    <t>Lot 8 Blk 3 Cassandra Palale Kanluran, Tayabas City Quezon 4327</t>
  </si>
  <si>
    <t>LA Bldg. cor. Merchan St. Lucena City</t>
  </si>
  <si>
    <t>Malabon City</t>
  </si>
  <si>
    <t>Brgy. Ibabang Palale, Tayabas CIty, Quezon</t>
  </si>
  <si>
    <t>Tondo, Manila</t>
  </si>
  <si>
    <t>PROFUGO STREET, LUCENA CITY, QUEZON</t>
  </si>
  <si>
    <t>Sampaloc Manila</t>
  </si>
  <si>
    <t># 86 M.L Tagarao St. Brgy. Ilayang Iyam, Lucena City</t>
  </si>
  <si>
    <t>14 Lopez Jaena St. Brgy. San Diego Zone-3 Tayabas City, Quezon</t>
  </si>
  <si>
    <t>De Luna Bldg Enriquez St. Brgy. 6, 4301, Lucena City</t>
  </si>
  <si>
    <t>Brgy. Bukal Ibaba,Tayabas City</t>
  </si>
  <si>
    <t>CA COPY CENTER AND PRINTING PRESS AND GENERAL MERCHANDISE</t>
  </si>
  <si>
    <t>101 Garana Bldg Quezon Ave. Brgy 3. Lucena City</t>
  </si>
  <si>
    <t>271-548-183-0000</t>
  </si>
  <si>
    <t>CAHCAH AND NICNIC DRY GOODS STORE</t>
  </si>
  <si>
    <t>Santiago Reyes St., San Roque Zone 1 City of Tayabas</t>
  </si>
  <si>
    <t>608-399-026-0000</t>
  </si>
  <si>
    <t>CALIV RESORT AND DEVELOPMENT CORP.</t>
  </si>
  <si>
    <t>Sitio Postema, Sahud Ulan 4108, Tanza, Cavite Philipines</t>
  </si>
  <si>
    <t>9067 Maharlik Highway Ilayang Iyam Lucena City</t>
  </si>
  <si>
    <t>DC Bldg. Brgy. Pinagsama, Taguig City</t>
  </si>
  <si>
    <t>181-453-252-0000</t>
  </si>
  <si>
    <t>2nd Road, Arce Subd.Kumintang Ibaba Batangas City</t>
  </si>
  <si>
    <t>Bucal, Sariaya, Quezon</t>
  </si>
  <si>
    <t>Quezon Avenue, Brgy. San Roque Zone II, Tayabas City</t>
  </si>
  <si>
    <t>Mauban, Quezon</t>
  </si>
  <si>
    <t>Joel cor Cecile St., Lovely Village, Brgy. Wakas, Tayabas City, Quezon</t>
  </si>
  <si>
    <t>Lucban, Quezon</t>
  </si>
  <si>
    <t>Santa Cruz, Laguna</t>
  </si>
  <si>
    <t>Taytay, Rizal</t>
  </si>
  <si>
    <t>211-549-433-0000</t>
  </si>
  <si>
    <t>D.V. ALONER LPG AND LPG ACCESSORIES TRADING</t>
  </si>
  <si>
    <t>M.H Del Pilar St. Angustias Zone 1 City of Tayabas</t>
  </si>
  <si>
    <t>5 C.M. Recto St. Brgy 4 Lucena City</t>
  </si>
  <si>
    <t>Maharlika Highway Brgy. Calumpang, Tayabas City</t>
  </si>
  <si>
    <t>345-831-985-0000</t>
  </si>
  <si>
    <t>DEO V. FERNANDEZ</t>
  </si>
  <si>
    <t>WI010</t>
  </si>
  <si>
    <t>417-187-981-0000</t>
  </si>
  <si>
    <t>Quezon Avenue Barangay 2 Poblacion Lucena City 4301</t>
  </si>
  <si>
    <t>31 P. Nadera St. Brgy. San Diego Zone II, 4327, Tayabas City</t>
  </si>
  <si>
    <t>926-502-446-0000</t>
  </si>
  <si>
    <t>DR. NELSON RAVINA EDUCATIONAL CONSULTANCY SERVICES</t>
  </si>
  <si>
    <t>Maharlika Highway Bukal 4302 Pagbilao, Quezon</t>
  </si>
  <si>
    <t>926-502-446-0001</t>
  </si>
  <si>
    <t>Purol 1 Lagyo 4307 Gumaca, Quezon</t>
  </si>
  <si>
    <t>403-876-959-0000</t>
  </si>
  <si>
    <t>Queblar cor. Enriquez St., Brarangay 9 (Pob.) 4301 Lucena City</t>
  </si>
  <si>
    <t>220-870-934-0003</t>
  </si>
  <si>
    <t>Sariaya, Quezon</t>
  </si>
  <si>
    <t>109-297-235-0000</t>
  </si>
  <si>
    <t>EBLL ELECTRICAL ENGINEERING SERVICES</t>
  </si>
  <si>
    <t>Unit 3 Nicodemus Bldg. Dona Aurora Blvd. Gulang Gulang Lucena City</t>
  </si>
  <si>
    <t>Brgy. Mayhay Pagbilao, Quezon</t>
  </si>
  <si>
    <t>Quezon Avenue Angustias Zone 4,4327, City of Tayabas,Quezon, Philippines</t>
  </si>
  <si>
    <t>21 A.M. Regidor St., Brgy. Angeles Zone-4, Tayabas City</t>
  </si>
  <si>
    <t>Enriquez St. Brgy 6 Pob 4301 Lucena City Quezon</t>
  </si>
  <si>
    <t>Pasig City</t>
  </si>
  <si>
    <t>Enriquez St., Brgy 6 Pob 4301 Lucena City</t>
  </si>
  <si>
    <t>452-917-428-0000</t>
  </si>
  <si>
    <t>FOCOOKREATIV PRINTING SERVICES</t>
  </si>
  <si>
    <t>#101 Rosal II St. Bel-Air Subd. Brgy. X, Lucena City</t>
  </si>
  <si>
    <t>Merchan cor. Zamora St. Brgy 6 Poblacion Lucena City</t>
  </si>
  <si>
    <t>Antipolo City</t>
  </si>
  <si>
    <t>#10 Pearl Island Phase 1, Malinis St. Lawang Bato, 1447 City of Valenzuela, Third District, Phil.</t>
  </si>
  <si>
    <t>136-314-543-0000</t>
  </si>
  <si>
    <t>HAWKSTOW CONSTRUCTION AND DEVELOPMENT</t>
  </si>
  <si>
    <t>LOT 14 BLK 5 EMERALD HILLS SUBD. STA. CRUZ ANTIPOLO CITY RIZAL</t>
  </si>
  <si>
    <t>Candelaria, Quezon</t>
  </si>
  <si>
    <t>University Village, Moscow Cor. Bangkok St., Ibabang Dupay, Lucena City</t>
  </si>
  <si>
    <t>Atimonan, Quezon</t>
  </si>
  <si>
    <t>Makati City</t>
  </si>
  <si>
    <t>J.R. MEJILLA'S TRADING</t>
  </si>
  <si>
    <t>Public Market, Angeles Zone 1, Tayabas City</t>
  </si>
  <si>
    <t>273-018-979-0000</t>
  </si>
  <si>
    <t>Lot 10-B B13 St. Philip St.,St. Michael Subd Gulang - Gulang Lucena City, 4301</t>
  </si>
  <si>
    <t>487-333-870-0000</t>
  </si>
  <si>
    <t>JAYPEE A. ESCOBAR</t>
  </si>
  <si>
    <t>164 Sitio Pamilihan, Bukal Ilaya, Tayabas City</t>
  </si>
  <si>
    <t>169-443-184-0000</t>
  </si>
  <si>
    <t>JOY D. TALENS</t>
  </si>
  <si>
    <t>Lipa Batangas</t>
  </si>
  <si>
    <t>706-628-998-0000</t>
  </si>
  <si>
    <t>JUNIOR AND RECY VEGETABLE STORE</t>
  </si>
  <si>
    <t>FV-12 Tayabas Public Market Angeles Z-1, City of Tayabas</t>
  </si>
  <si>
    <t>004-143-955-0000</t>
  </si>
  <si>
    <t>KATIPUNAN NG MGA KOOPERATIBANG MAGGAGATAS INTEGRATED COOPERATIVE</t>
  </si>
  <si>
    <t>Lamot II, Calauan, Laguna</t>
  </si>
  <si>
    <t>936-714-983-0000</t>
  </si>
  <si>
    <t>KLMT GLASS AND ALUMINUM WORKS</t>
  </si>
  <si>
    <t>Purok 6 Brgy. Dapdap, City of Tayabas</t>
  </si>
  <si>
    <t>Lot 2 Blk 4 Ocean Park Subd ., Sauyo Novaliches , Quezon City</t>
  </si>
  <si>
    <t>Quezon Ave. Brgy. Angeles Z-4, Tayabas City</t>
  </si>
  <si>
    <t>Btgy. Mateuna, Tayabas City</t>
  </si>
  <si>
    <t>Catanauan, Laguna</t>
  </si>
  <si>
    <t>Red V Ibabang Dupay Lucena City</t>
  </si>
  <si>
    <t>5783 Granja St, Lucena</t>
  </si>
  <si>
    <t>932-065-702-0000</t>
  </si>
  <si>
    <t>Quezon Ave. Cor. P. Paterno St. Brgy. San Diego Z-2, Tayabas City, Quezon</t>
  </si>
  <si>
    <t>182-220-043-0000</t>
  </si>
  <si>
    <t>Purok Bagong Silang G-Gulang; Lucena City</t>
  </si>
  <si>
    <t>Purok Maligaya, Gulang-gulang, Lucena City, Quezon</t>
  </si>
  <si>
    <t>Maharlika Highway Gulang Gulang Lucena City Quezon</t>
  </si>
  <si>
    <t>2 ITALIA ST. RAMOS CMPD BRGY. MUZON TAYTAY RIZAL</t>
  </si>
  <si>
    <t>176-542-206-0000</t>
  </si>
  <si>
    <t>MARA OFFICE SUPPLIES AND EQUIPMENT TRADING</t>
  </si>
  <si>
    <t>107 Castillo St. Tanay Rizal</t>
  </si>
  <si>
    <t>Public Market, Tayabas City</t>
  </si>
  <si>
    <t>Brgy. Ibabang Iyam Lucena City</t>
  </si>
  <si>
    <t>007-773-617-0001</t>
  </si>
  <si>
    <t>MIZUKAWA MOTORS CORPORATION</t>
  </si>
  <si>
    <t>Ilayang Dupay 4301, Lucena City</t>
  </si>
  <si>
    <t>267-401-625-0002</t>
  </si>
  <si>
    <t>MONTERDES EVENT CATERING SERVICES</t>
  </si>
  <si>
    <t>Everlasting St., Brgy. Ilayang Ilasan, Tayabas City</t>
  </si>
  <si>
    <t>51 Gen Luna St. Angeles Zone 3 Tayabas City, Quezon</t>
  </si>
  <si>
    <t>193-432-164-0000</t>
  </si>
  <si>
    <t>N.REYES PHOTO STUDIO</t>
  </si>
  <si>
    <t>Santiago Reyes cor Legaspi, San Roque Z1 Tay City</t>
  </si>
  <si>
    <t>Brgy. Calumpang , Tayabas City</t>
  </si>
  <si>
    <t>Brgy. San Roque, Sampaloc, Quezon</t>
  </si>
  <si>
    <t>NOEBHE MARKETING</t>
  </si>
  <si>
    <t>Southgate Subd. Brgy. Calumpang, Tayabas City</t>
  </si>
  <si>
    <t>San Diego Zone II, Tayabas City</t>
  </si>
  <si>
    <t>010-166-113-0000</t>
  </si>
  <si>
    <t>323-845-450-0000</t>
  </si>
  <si>
    <t>OBED'S OFFICE SUPPLIES AND EQUIPMENT TRADING</t>
  </si>
  <si>
    <t>Jalbuena's Property Rental, M.H del Pilar St. Angustias Zone 1, City of Tayabas</t>
  </si>
  <si>
    <t>193-638-639-0000</t>
  </si>
  <si>
    <t>OLVIN SCRAP AND WOOD FURNITURE AND ANTIQUE</t>
  </si>
  <si>
    <t>Brgy. Masin, Tayabas City</t>
  </si>
  <si>
    <t>1260 Maharlika Highway Brgy. Isabang Lucena City</t>
  </si>
  <si>
    <t>111 San Agustin Milagrosa Subdivision Brgy. 9 Lucena City</t>
  </si>
  <si>
    <t>647-854-970-0000</t>
  </si>
  <si>
    <t>PASADYA CONSTRUCTION CORPORATION</t>
  </si>
  <si>
    <t>Apartment 2 111 San Agustin Street Milagrosa Subd. Brgy. 9, City of Lucena</t>
  </si>
  <si>
    <t>Filinvest Corporate City, Alabang 1781 City of Muntinlupa</t>
  </si>
  <si>
    <t>007-211-022-0000</t>
  </si>
  <si>
    <t>PHILKRAFT WELLNESS CORPORATION</t>
  </si>
  <si>
    <t>Marikina City</t>
  </si>
  <si>
    <t>482-839-609-0000</t>
  </si>
  <si>
    <t>PINWENCO ENTERPRISES</t>
  </si>
  <si>
    <t>Brgy. 4 Parang (Pob) 4302 Pagbilao, Quezon</t>
  </si>
  <si>
    <t>262-547-096-0000</t>
  </si>
  <si>
    <t>PITOTZKI ENTERPRISES</t>
  </si>
  <si>
    <t>#83 Enriquez St. Brgy. 4, Lucena City, Quezon</t>
  </si>
  <si>
    <t>614-715-449-0000</t>
  </si>
  <si>
    <t>POTIEL RESORT MANAGEMENT INC.</t>
  </si>
  <si>
    <t>56 Legarda Road Legarda-Burnham-Kisad Baguio City, Benguet, Philippines</t>
  </si>
  <si>
    <t>285-166-586-0000</t>
  </si>
  <si>
    <t>POWER UPSCALE FUEL TRADING</t>
  </si>
  <si>
    <t>Diversion Road Domoit 4301, Lucena City</t>
  </si>
  <si>
    <t>63 Granja Street near Profugo St. Lucena City</t>
  </si>
  <si>
    <t>Lot 3 Blk 4 Sunrise Village Baguio 4327 City of Tayabas</t>
  </si>
  <si>
    <t>Calauan, Laguna</t>
  </si>
  <si>
    <t>11 Luis Palad St. Brgy. Angeles Zone 4, Tayabas City</t>
  </si>
  <si>
    <t>Jala-Jala, Rizal</t>
  </si>
  <si>
    <t>221-354-259-0002</t>
  </si>
  <si>
    <t>RDY-C LOGISTICS SERVICES</t>
  </si>
  <si>
    <t>Sulucan, Angat, Bulacan</t>
  </si>
  <si>
    <t>#98 Merchan St. Barangay 4 (Pob) 4301 Lucena City (Capital)</t>
  </si>
  <si>
    <t>JP Rizal St. Poblacion Barangay 4 4217 Lipa City Batangas Philippines</t>
  </si>
  <si>
    <t>8 Regidor St Brgy VII -D Pob San Pablo City LAguna</t>
  </si>
  <si>
    <t>Pasay City</t>
  </si>
  <si>
    <t>938-617-930-0000</t>
  </si>
  <si>
    <t>Ibabang Iyam Lucena City</t>
  </si>
  <si>
    <t>Caloocan City</t>
  </si>
  <si>
    <t>Hermana Fausta St. Extn. Brgy.1 Lucena City, Quezon</t>
  </si>
  <si>
    <t>Quezon Ave. Brgy. 2, Lucena CIty</t>
  </si>
  <si>
    <t>Wesland Subd. Brgy. Mateuna, Tayabas City</t>
  </si>
  <si>
    <t>Batangas City</t>
  </si>
  <si>
    <t>254-001-309-0000</t>
  </si>
  <si>
    <t>Brgy. Iba. Dupay, Lucena City</t>
  </si>
  <si>
    <t>Talipan Luce 4302, Pagbilao, Quezon, Philippines</t>
  </si>
  <si>
    <t>Maharlika Highway Ibabang Dupay Lucena City Quezon</t>
  </si>
  <si>
    <t>50 Luis Palad St. Tayabas City Quezon</t>
  </si>
  <si>
    <t>Mandaluyong City, NCR</t>
  </si>
  <si>
    <t>53 Felimon Perez St, San Isidro Zone I</t>
  </si>
  <si>
    <t>Quezon Avenue Lalo, City of Tayabas, Quezon</t>
  </si>
  <si>
    <t>27-A Edaño St., Brgy IX Lucena City Quezon</t>
  </si>
  <si>
    <t>926-498-258-0000</t>
  </si>
  <si>
    <t>THIRDEYE ELECTRONIC AND OPTICAL EQUIPMENT REPAIR SERVICES</t>
  </si>
  <si>
    <t>Cordero St., Capistrano Subd., Brgy. Angeles Zone-1, Tayabas City</t>
  </si>
  <si>
    <t>112-353-067-0002</t>
  </si>
  <si>
    <t>TIMELESS PAINT SUPPLY</t>
  </si>
  <si>
    <t>15 Que. Ave. Brgy. Angeles Z4, City of Tayabas</t>
  </si>
  <si>
    <t>Stall G-23 Public Market, Angeles Zone III, Tayabas City Quezon</t>
  </si>
  <si>
    <t>83 JP Rizal St. San Roque Z-1, Tayabas City, Quezon</t>
  </si>
  <si>
    <t>Quezon City</t>
  </si>
  <si>
    <t>40 MH Del Pilar St. Brgy. 5, Lucena City</t>
  </si>
  <si>
    <t>Sta. Ana, Manila</t>
  </si>
  <si>
    <t>#002 Sitio Luwasan, Catmon, Santa Maria, Bulacan 3022</t>
  </si>
  <si>
    <t>Brgy. Opias Tayabas City Quezon</t>
  </si>
  <si>
    <t>Quezon Business Center Provincial Capitol Compound, Brgy 10, Lucena City</t>
  </si>
  <si>
    <t>Padre Burgos, Quezon</t>
  </si>
  <si>
    <t>Kanlurang Palale, Tayabas City</t>
  </si>
  <si>
    <t>Isarog St. Brgy Isabang Lucena City</t>
  </si>
  <si>
    <t>SM Ville Bry. Lita Phase 3 Tayabas City</t>
  </si>
  <si>
    <t>010-719-264-0000</t>
  </si>
  <si>
    <t>BOOMUPP CORPORATION</t>
  </si>
  <si>
    <t>City of Makati</t>
  </si>
  <si>
    <t>218-712-150-0000</t>
  </si>
  <si>
    <t>ACRV ENTERPRISE</t>
  </si>
  <si>
    <t>Ravanzo St. Brgy. 1, Lucena City</t>
  </si>
  <si>
    <t>141-169-558-0000</t>
  </si>
  <si>
    <t>BELLA CHITA M. MONILLA/ CCAP GEOTECH AND ENGINEERING SERVICES</t>
  </si>
  <si>
    <t>Leiden St. University Village, Ibabang Dupay, Lucena City</t>
  </si>
  <si>
    <t>299-285-635-0000</t>
  </si>
  <si>
    <t>ENZO OFFICE SUPPLIES AND EQUIPMENT TRADING</t>
  </si>
  <si>
    <t>Mauban Gymnasium Rizaliana, Mauban, Quezon</t>
  </si>
  <si>
    <t xml:space="preserve">Name of Accountable Officer: </t>
  </si>
  <si>
    <t>Official Designation:</t>
  </si>
  <si>
    <t>Appendix  40</t>
  </si>
  <si>
    <t>CASH DISBURSEMENTS RECORD</t>
  </si>
  <si>
    <t xml:space="preserve"> Entity Name : DEPARTMENT OF EDUCATION-SDO TAYABAS CITY</t>
  </si>
  <si>
    <t xml:space="preserve"> Fund Cluster : 01</t>
  </si>
  <si>
    <t>Sheet No. : _________________</t>
  </si>
  <si>
    <t>Accountable Officer</t>
  </si>
  <si>
    <t>Station</t>
  </si>
  <si>
    <t xml:space="preserve">UACS Object Code </t>
  </si>
  <si>
    <t>Cash Advance Received/ (Refunded)</t>
  </si>
  <si>
    <t>Disbursements</t>
  </si>
  <si>
    <t>Cash Advance Balance</t>
  </si>
  <si>
    <r>
      <t xml:space="preserve">            I hereby certify on my official oath that the foregoing is a correct and complete record of all cash disbursements had by me in my capacity as  ______</t>
    </r>
    <r>
      <rPr>
        <u/>
        <sz val="11"/>
        <rFont val="Times New Roman"/>
        <family val="1"/>
      </rPr>
      <t>(Designation)____</t>
    </r>
    <r>
      <rPr>
        <sz val="11"/>
        <rFont val="Times New Roman"/>
        <family val="1"/>
      </rPr>
      <t xml:space="preserve">  of  </t>
    </r>
    <r>
      <rPr>
        <u/>
        <sz val="11"/>
        <rFont val="Times New Roman"/>
        <family val="1"/>
      </rPr>
      <t xml:space="preserve">      (Name of Agency)         </t>
    </r>
    <r>
      <rPr>
        <sz val="11"/>
        <rFont val="Times New Roman"/>
        <family val="1"/>
      </rPr>
      <t xml:space="preserve">during the period from _______________ to _______________,inclusive, as indicated in the corresponding columns.  
</t>
    </r>
  </si>
  <si>
    <t>Name and Signature of Disbursing Officer</t>
  </si>
  <si>
    <t>________________</t>
  </si>
  <si>
    <t xml:space="preserve">Station: </t>
  </si>
  <si>
    <t>08-00-0000</t>
  </si>
  <si>
    <t>LORYNEL C. DE SAGUN</t>
  </si>
  <si>
    <t>Check No.</t>
  </si>
  <si>
    <t>Sheet No. : 1 of</t>
  </si>
  <si>
    <t>Period Covered:   March 2025</t>
  </si>
  <si>
    <t>Balance Forwarded</t>
  </si>
  <si>
    <t>Cash Advances</t>
  </si>
  <si>
    <r>
      <t xml:space="preserve">To take into account complete liquidation of cash advances for the </t>
    </r>
    <r>
      <rPr>
        <u/>
        <sz val="12"/>
        <rFont val="Times New Roman"/>
        <family val="1"/>
      </rPr>
      <t>Regular Elementary School MOOE Fund</t>
    </r>
    <r>
      <rPr>
        <sz val="12"/>
        <rFont val="Times New Roman"/>
        <family val="1"/>
      </rPr>
      <t xml:space="preserve"> received for the month of </t>
    </r>
    <r>
      <rPr>
        <b/>
        <sz val="12"/>
        <rFont val="Times New Roman"/>
        <family val="1"/>
      </rPr>
      <t>March 2024</t>
    </r>
    <r>
      <rPr>
        <sz val="12"/>
        <rFont val="Times New Roman"/>
        <family val="1"/>
      </rPr>
      <t xml:space="preserve"> as per attached supporting papers made part in this report in the amount of ….............</t>
    </r>
  </si>
  <si>
    <r>
      <t xml:space="preserve">AMOUNT OF CASH ADVANCE PER DV NO. </t>
    </r>
    <r>
      <rPr>
        <u/>
        <sz val="11"/>
        <rFont val="Times New Roman"/>
        <family val="1"/>
      </rPr>
      <t xml:space="preserve">2022-04-466 </t>
    </r>
    <r>
      <rPr>
        <sz val="11"/>
        <rFont val="Times New Roman"/>
        <family val="1"/>
      </rPr>
      <t xml:space="preserve"> DTD. </t>
    </r>
    <r>
      <rPr>
        <u/>
        <sz val="11"/>
        <rFont val="Times New Roman"/>
        <family val="1"/>
      </rPr>
      <t>4/20/2022</t>
    </r>
  </si>
  <si>
    <t>Entity Name:</t>
  </si>
  <si>
    <t>Alsam Integrated School</t>
  </si>
  <si>
    <t>Busal Integrated School</t>
  </si>
  <si>
    <t>Domoit Elementary School</t>
  </si>
  <si>
    <t>East Palale Elementary School</t>
  </si>
  <si>
    <t>Eugenio Francia Integrated School</t>
  </si>
  <si>
    <t>Froilan E. Lopez Elementary School</t>
  </si>
  <si>
    <t>Gibanga Elementary School</t>
  </si>
  <si>
    <t>Ilasan Integrated School</t>
  </si>
  <si>
    <t>Ipilan-Alitao Elementary School</t>
  </si>
  <si>
    <t>Kalumpang Elementary School</t>
  </si>
  <si>
    <t>Katigan-Alupay Elementary School</t>
  </si>
  <si>
    <t>Lakawan Elementary School</t>
  </si>
  <si>
    <t>Lalo Elementary School</t>
  </si>
  <si>
    <t>Lawigue Elementary School</t>
  </si>
  <si>
    <t>Malao-A/Calantas Elementary School</t>
  </si>
  <si>
    <t>Masin Elementary School</t>
  </si>
  <si>
    <t>Mate Integrated School</t>
  </si>
  <si>
    <t>Mayuwi Community School</t>
  </si>
  <si>
    <t>North Palale Elementary School</t>
  </si>
  <si>
    <t>Pandakake Elementary School</t>
  </si>
  <si>
    <t>Potol Elementary School</t>
  </si>
  <si>
    <t>South Palale Elementary School</t>
  </si>
  <si>
    <t>Tayabas East Central School</t>
  </si>
  <si>
    <t>Tayabas West Central School I</t>
  </si>
  <si>
    <t>Tayabas West Central School II</t>
  </si>
  <si>
    <t>Tayabas West Central School III</t>
  </si>
  <si>
    <t>Tayabas West Central School IV</t>
  </si>
  <si>
    <t>Valencia Elementary School</t>
  </si>
  <si>
    <t>Wakas Elementary School</t>
  </si>
  <si>
    <t>West Palale Elementary School</t>
  </si>
  <si>
    <t>Information</t>
  </si>
  <si>
    <t>SCHOOL:</t>
  </si>
  <si>
    <t>SCHOOL HEAD:</t>
  </si>
  <si>
    <t>MONTH:</t>
  </si>
  <si>
    <t>DESIGNATION:</t>
  </si>
  <si>
    <t>Buenaventura Alandy National High School  - JHS</t>
  </si>
  <si>
    <t>Buenaventura Alandy National High School  - SHS</t>
  </si>
  <si>
    <t>Dapdap Integrated School - Elem</t>
  </si>
  <si>
    <t>Dapdap Integrated School - JHS</t>
  </si>
  <si>
    <t>Dapdap Integrated School - SHS</t>
  </si>
  <si>
    <t>Rosario Quesada Integrated National High School - JHS</t>
  </si>
  <si>
    <t>Rosario Quesada Integrated National High School - SHS</t>
  </si>
  <si>
    <t>West Palale National High School - JHS</t>
  </si>
  <si>
    <t>West Palale National High School - SHS</t>
  </si>
  <si>
    <t>April 10, 2025 - May 10, 2025</t>
  </si>
  <si>
    <t>P/P/As</t>
  </si>
  <si>
    <t>Particulars and P/P/As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</si>
</sst>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_-;\-* #,##0.00_-;_-* &quot;-&quot;??_-;_-@_-"/>
    <numFmt numFmtId="165" formatCode="[$-409]mmmm\ yyyy;@"/>
    <numFmt numFmtId="166" formatCode="_(* #,##0_);_(* \(#,##0\);_(* &quot;-&quot;??_);_(@_)"/>
    <numFmt numFmtId="167" formatCode="[$-3409]mmmm\ yyyy"/>
    <numFmt numFmtId="168" formatCode="0.00_);[Red]\(0.00\)"/>
    <numFmt numFmtId="169" formatCode="m/d/yyyy;@"/>
  </numFmts>
  <fonts count="6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11"/>
      <color theme="1"/>
      <name val="Times New Roman"/>
      <family val="1"/>
    </font>
    <font>
      <sz val="12"/>
      <name val="Arial"/>
      <family val="2"/>
    </font>
    <font>
      <sz val="5"/>
      <color theme="1"/>
      <name val="Times New Roman"/>
      <family val="1"/>
    </font>
    <font>
      <sz val="10"/>
      <name val="Arial"/>
      <family val="2"/>
    </font>
    <font>
      <i/>
      <sz val="14"/>
      <name val="Times New Roman"/>
      <family val="1"/>
    </font>
    <font>
      <b/>
      <sz val="11"/>
      <name val="Arial"/>
      <family val="2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4"/>
      <name val="Times New Roman"/>
      <family val="1"/>
    </font>
    <font>
      <b/>
      <sz val="10"/>
      <name val="Times New Roman"/>
      <family val="1"/>
    </font>
    <font>
      <u/>
      <sz val="12"/>
      <name val="Times New Roman"/>
      <family val="1"/>
    </font>
    <font>
      <sz val="16"/>
      <name val="Times New Roman"/>
      <family val="1"/>
    </font>
    <font>
      <sz val="11"/>
      <color theme="0"/>
      <name val="Times New Roman"/>
      <family val="1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imes New Roman"/>
      <family val="4"/>
    </font>
    <font>
      <sz val="20"/>
      <name val="Old English Text MT"/>
      <family val="4"/>
    </font>
    <font>
      <sz val="28"/>
      <name val="Old English Text MT"/>
      <family val="4"/>
    </font>
    <font>
      <sz val="18"/>
      <name val="Times New Roman"/>
      <family val="1"/>
    </font>
    <font>
      <b/>
      <sz val="20"/>
      <name val="Times New Roman"/>
      <family val="1"/>
    </font>
    <font>
      <b/>
      <sz val="18"/>
      <name val="Times New Roman"/>
      <family val="1"/>
    </font>
    <font>
      <b/>
      <u/>
      <sz val="18"/>
      <name val="Times New Roman"/>
      <family val="1"/>
    </font>
    <font>
      <sz val="1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color rgb="FF4D5156"/>
      <name val="Arial"/>
      <family val="2"/>
    </font>
    <font>
      <sz val="10"/>
      <color theme="1"/>
      <name val="Calibri"/>
      <family val="2"/>
    </font>
    <font>
      <i/>
      <sz val="15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4"/>
      <name val="Arial"/>
      <family val="2"/>
    </font>
    <font>
      <u/>
      <sz val="11"/>
      <name val="Times New Roman"/>
      <family val="1"/>
    </font>
    <font>
      <b/>
      <u/>
      <sz val="11"/>
      <name val="Times New Roman"/>
      <family val="1"/>
    </font>
    <font>
      <sz val="8"/>
      <name val="Calibri"/>
      <family val="2"/>
      <scheme val="minor"/>
    </font>
    <font>
      <b/>
      <sz val="14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14"/>
      <color theme="1"/>
      <name val="Bookman Old Style"/>
      <family val="1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7">
    <border>
      <left/>
      <right/>
      <top/>
      <bottom/>
      <diagonal/>
    </border>
    <border>
      <left/>
      <right/>
      <top style="thin">
        <color theme="8"/>
      </top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theme="7"/>
      </left>
      <right/>
      <top style="thin">
        <color theme="7"/>
      </top>
      <bottom/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double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4">
    <xf numFmtId="0" fontId="0" fillId="0" borderId="0"/>
    <xf numFmtId="43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37" fillId="0" borderId="0"/>
    <xf numFmtId="0" fontId="3" fillId="0" borderId="0"/>
    <xf numFmtId="43" fontId="3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7" fillId="0" borderId="0"/>
    <xf numFmtId="0" fontId="39" fillId="0" borderId="0" applyNumberForma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39" fillId="0" borderId="0" applyNumberFormat="0" applyFill="0" applyBorder="0" applyAlignment="0" applyProtection="0"/>
  </cellStyleXfs>
  <cellXfs count="571">
    <xf numFmtId="0" fontId="0" fillId="0" borderId="0" xfId="0"/>
    <xf numFmtId="0" fontId="4" fillId="2" borderId="0" xfId="0" applyFont="1" applyFill="1"/>
    <xf numFmtId="49" fontId="4" fillId="2" borderId="0" xfId="0" applyNumberFormat="1" applyFont="1" applyFill="1"/>
    <xf numFmtId="0" fontId="4" fillId="2" borderId="0" xfId="0" applyFont="1" applyFill="1" applyAlignment="1">
      <alignment horizontal="center"/>
    </xf>
    <xf numFmtId="0" fontId="6" fillId="0" borderId="1" xfId="0" applyFont="1" applyBorder="1"/>
    <xf numFmtId="49" fontId="6" fillId="0" borderId="2" xfId="0" applyNumberFormat="1" applyFont="1" applyBorder="1"/>
    <xf numFmtId="0" fontId="6" fillId="0" borderId="2" xfId="0" applyFont="1" applyBorder="1"/>
    <xf numFmtId="0" fontId="7" fillId="0" borderId="1" xfId="0" applyFont="1" applyBorder="1"/>
    <xf numFmtId="0" fontId="8" fillId="0" borderId="1" xfId="0" applyFont="1" applyBorder="1"/>
    <xf numFmtId="49" fontId="8" fillId="0" borderId="2" xfId="0" applyNumberFormat="1" applyFont="1" applyBorder="1"/>
    <xf numFmtId="0" fontId="8" fillId="0" borderId="2" xfId="0" applyFont="1" applyBorder="1"/>
    <xf numFmtId="0" fontId="6" fillId="0" borderId="3" xfId="0" applyFont="1" applyBorder="1"/>
    <xf numFmtId="0" fontId="6" fillId="0" borderId="4" xfId="0" applyFont="1" applyBorder="1"/>
    <xf numFmtId="9" fontId="7" fillId="0" borderId="2" xfId="0" applyNumberFormat="1" applyFont="1" applyBorder="1" applyAlignment="1">
      <alignment horizontal="right"/>
    </xf>
    <xf numFmtId="0" fontId="0" fillId="3" borderId="0" xfId="0" applyFill="1"/>
    <xf numFmtId="0" fontId="12" fillId="3" borderId="0" xfId="0" applyFont="1" applyFill="1" applyAlignment="1" applyProtection="1">
      <alignment shrinkToFit="1"/>
      <protection locked="0"/>
    </xf>
    <xf numFmtId="0" fontId="13" fillId="3" borderId="0" xfId="3" applyFont="1" applyFill="1" applyProtection="1">
      <protection hidden="1"/>
    </xf>
    <xf numFmtId="0" fontId="12" fillId="3" borderId="0" xfId="0" applyFont="1" applyFill="1" applyAlignment="1">
      <alignment shrinkToFit="1"/>
    </xf>
    <xf numFmtId="0" fontId="14" fillId="0" borderId="0" xfId="0" applyFont="1" applyAlignment="1" applyProtection="1">
      <alignment horizontal="center" vertical="center"/>
      <protection hidden="1"/>
    </xf>
    <xf numFmtId="0" fontId="13" fillId="0" borderId="8" xfId="3" applyFont="1" applyBorder="1" applyProtection="1">
      <protection hidden="1"/>
    </xf>
    <xf numFmtId="0" fontId="5" fillId="2" borderId="0" xfId="0" applyFont="1" applyFill="1"/>
    <xf numFmtId="0" fontId="10" fillId="0" borderId="0" xfId="0" applyFont="1"/>
    <xf numFmtId="10" fontId="10" fillId="0" borderId="0" xfId="0" applyNumberFormat="1" applyFont="1"/>
    <xf numFmtId="9" fontId="15" fillId="0" borderId="0" xfId="0" applyNumberFormat="1" applyFont="1" applyAlignment="1">
      <alignment horizontal="right"/>
    </xf>
    <xf numFmtId="14" fontId="21" fillId="0" borderId="14" xfId="0" applyNumberFormat="1" applyFont="1" applyBorder="1" applyAlignment="1" applyProtection="1">
      <alignment horizontal="center"/>
      <protection locked="0"/>
    </xf>
    <xf numFmtId="0" fontId="22" fillId="0" borderId="14" xfId="1" applyNumberFormat="1" applyFont="1" applyBorder="1" applyAlignment="1" applyProtection="1">
      <alignment horizontal="center" vertical="center" wrapText="1"/>
    </xf>
    <xf numFmtId="14" fontId="21" fillId="0" borderId="15" xfId="0" applyNumberFormat="1" applyFont="1" applyBorder="1" applyAlignment="1" applyProtection="1">
      <alignment horizontal="center"/>
      <protection locked="0"/>
    </xf>
    <xf numFmtId="0" fontId="22" fillId="0" borderId="16" xfId="1" applyNumberFormat="1" applyFont="1" applyBorder="1" applyAlignment="1" applyProtection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43" fontId="32" fillId="0" borderId="38" xfId="1" applyFont="1" applyBorder="1" applyAlignment="1" applyProtection="1">
      <alignment vertical="center"/>
      <protection locked="0"/>
    </xf>
    <xf numFmtId="166" fontId="32" fillId="0" borderId="38" xfId="1" applyNumberFormat="1" applyFont="1" applyBorder="1" applyAlignment="1" applyProtection="1">
      <alignment vertical="center" wrapText="1"/>
      <protection locked="0"/>
    </xf>
    <xf numFmtId="0" fontId="32" fillId="0" borderId="38" xfId="0" applyFont="1" applyBorder="1" applyAlignment="1" applyProtection="1">
      <alignment horizontal="left" vertical="top" wrapText="1" shrinkToFit="1"/>
      <protection locked="0"/>
    </xf>
    <xf numFmtId="0" fontId="32" fillId="0" borderId="38" xfId="0" applyFont="1" applyBorder="1" applyAlignment="1" applyProtection="1">
      <alignment vertical="top" wrapText="1" shrinkToFit="1"/>
      <protection locked="0"/>
    </xf>
    <xf numFmtId="166" fontId="32" fillId="0" borderId="45" xfId="0" applyNumberFormat="1" applyFont="1" applyBorder="1" applyAlignment="1" applyProtection="1">
      <alignment vertical="center"/>
      <protection locked="0"/>
    </xf>
    <xf numFmtId="43" fontId="32" fillId="0" borderId="45" xfId="1" applyFont="1" applyBorder="1" applyAlignment="1" applyProtection="1">
      <alignment vertical="center"/>
      <protection locked="0"/>
    </xf>
    <xf numFmtId="0" fontId="16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5" fillId="0" borderId="0" xfId="0" applyFont="1"/>
    <xf numFmtId="0" fontId="16" fillId="0" borderId="0" xfId="0" applyFont="1" applyAlignment="1">
      <alignment horizontal="left"/>
    </xf>
    <xf numFmtId="0" fontId="16" fillId="0" borderId="0" xfId="0" applyFont="1"/>
    <xf numFmtId="0" fontId="21" fillId="0" borderId="0" xfId="0" applyFont="1"/>
    <xf numFmtId="0" fontId="21" fillId="0" borderId="0" xfId="0" applyFont="1" applyAlignment="1">
      <alignment horizontal="left"/>
    </xf>
    <xf numFmtId="167" fontId="21" fillId="0" borderId="0" xfId="1" applyNumberFormat="1" applyFont="1"/>
    <xf numFmtId="167" fontId="21" fillId="0" borderId="0" xfId="1" applyNumberFormat="1" applyFont="1" applyAlignment="1">
      <alignment horizontal="left"/>
    </xf>
    <xf numFmtId="0" fontId="21" fillId="0" borderId="22" xfId="0" applyFont="1" applyBorder="1"/>
    <xf numFmtId="166" fontId="32" fillId="0" borderId="47" xfId="1" applyNumberFormat="1" applyFont="1" applyBorder="1" applyAlignment="1" applyProtection="1">
      <alignment vertical="center" wrapText="1"/>
      <protection locked="0"/>
    </xf>
    <xf numFmtId="43" fontId="32" fillId="0" borderId="47" xfId="1" applyFont="1" applyBorder="1" applyAlignment="1" applyProtection="1">
      <alignment vertical="center"/>
      <protection locked="0"/>
    </xf>
    <xf numFmtId="0" fontId="3" fillId="0" borderId="0" xfId="0" applyFont="1"/>
    <xf numFmtId="0" fontId="32" fillId="0" borderId="38" xfId="0" applyFont="1" applyBorder="1" applyAlignment="1" applyProtection="1">
      <alignment horizontal="center" vertical="center" wrapText="1" shrinkToFit="1"/>
      <protection locked="0"/>
    </xf>
    <xf numFmtId="43" fontId="32" fillId="0" borderId="38" xfId="1" applyFont="1" applyBorder="1" applyAlignment="1" applyProtection="1">
      <alignment vertical="center"/>
    </xf>
    <xf numFmtId="43" fontId="32" fillId="0" borderId="47" xfId="1" applyFont="1" applyBorder="1" applyAlignment="1" applyProtection="1">
      <alignment vertical="center"/>
    </xf>
    <xf numFmtId="43" fontId="32" fillId="0" borderId="45" xfId="1" applyFont="1" applyBorder="1" applyAlignment="1" applyProtection="1">
      <alignment vertical="center"/>
    </xf>
    <xf numFmtId="0" fontId="3" fillId="0" borderId="0" xfId="4"/>
    <xf numFmtId="0" fontId="31" fillId="0" borderId="0" xfId="4" applyFont="1" applyAlignment="1">
      <alignment horizontal="center" vertical="center"/>
    </xf>
    <xf numFmtId="0" fontId="16" fillId="0" borderId="0" xfId="4" applyFont="1" applyAlignment="1">
      <alignment horizontal="left" vertical="center"/>
    </xf>
    <xf numFmtId="0" fontId="16" fillId="0" borderId="0" xfId="4" applyFont="1" applyAlignment="1">
      <alignment horizontal="center" vertical="center"/>
    </xf>
    <xf numFmtId="0" fontId="2" fillId="0" borderId="0" xfId="9"/>
    <xf numFmtId="0" fontId="4" fillId="2" borderId="0" xfId="9" applyFont="1" applyFill="1"/>
    <xf numFmtId="49" fontId="4" fillId="2" borderId="0" xfId="9" applyNumberFormat="1" applyFont="1" applyFill="1"/>
    <xf numFmtId="0" fontId="4" fillId="2" borderId="0" xfId="9" applyFont="1" applyFill="1" applyAlignment="1">
      <alignment horizontal="center"/>
    </xf>
    <xf numFmtId="0" fontId="5" fillId="2" borderId="0" xfId="9" applyFont="1" applyFill="1"/>
    <xf numFmtId="0" fontId="6" fillId="0" borderId="1" xfId="9" applyFont="1" applyBorder="1"/>
    <xf numFmtId="49" fontId="6" fillId="0" borderId="2" xfId="9" applyNumberFormat="1" applyFont="1" applyBorder="1"/>
    <xf numFmtId="0" fontId="6" fillId="0" borderId="2" xfId="9" applyFont="1" applyBorder="1"/>
    <xf numFmtId="9" fontId="7" fillId="0" borderId="2" xfId="9" applyNumberFormat="1" applyFont="1" applyBorder="1" applyAlignment="1">
      <alignment horizontal="right"/>
    </xf>
    <xf numFmtId="0" fontId="2" fillId="3" borderId="56" xfId="9" applyFill="1" applyBorder="1"/>
    <xf numFmtId="0" fontId="7" fillId="0" borderId="1" xfId="9" applyFont="1" applyBorder="1"/>
    <xf numFmtId="0" fontId="8" fillId="0" borderId="1" xfId="9" applyFont="1" applyBorder="1"/>
    <xf numFmtId="49" fontId="8" fillId="0" borderId="2" xfId="9" applyNumberFormat="1" applyFont="1" applyBorder="1"/>
    <xf numFmtId="0" fontId="8" fillId="0" borderId="2" xfId="9" applyFont="1" applyBorder="1"/>
    <xf numFmtId="0" fontId="6" fillId="0" borderId="3" xfId="9" applyFont="1" applyBorder="1"/>
    <xf numFmtId="0" fontId="6" fillId="0" borderId="4" xfId="9" applyFont="1" applyBorder="1"/>
    <xf numFmtId="0" fontId="6" fillId="0" borderId="0" xfId="9" applyFont="1"/>
    <xf numFmtId="49" fontId="6" fillId="0" borderId="0" xfId="9" applyNumberFormat="1" applyFont="1"/>
    <xf numFmtId="9" fontId="7" fillId="0" borderId="0" xfId="9" applyNumberFormat="1" applyFont="1" applyAlignment="1">
      <alignment horizontal="right"/>
    </xf>
    <xf numFmtId="0" fontId="4" fillId="2" borderId="0" xfId="9" applyFont="1" applyFill="1" applyProtection="1">
      <protection locked="0"/>
    </xf>
    <xf numFmtId="49" fontId="4" fillId="2" borderId="0" xfId="9" applyNumberFormat="1" applyFont="1" applyFill="1" applyProtection="1">
      <protection locked="0"/>
    </xf>
    <xf numFmtId="0" fontId="4" fillId="2" borderId="0" xfId="9" applyFont="1" applyFill="1" applyAlignment="1" applyProtection="1">
      <alignment horizontal="center"/>
      <protection locked="0"/>
    </xf>
    <xf numFmtId="49" fontId="6" fillId="0" borderId="5" xfId="9" applyNumberFormat="1" applyFont="1" applyBorder="1" applyProtection="1">
      <protection locked="0"/>
    </xf>
    <xf numFmtId="0" fontId="2" fillId="0" borderId="5" xfId="9" applyBorder="1" applyProtection="1">
      <protection locked="0"/>
    </xf>
    <xf numFmtId="0" fontId="6" fillId="0" borderId="5" xfId="9" applyFont="1" applyBorder="1" applyProtection="1">
      <protection locked="0"/>
    </xf>
    <xf numFmtId="0" fontId="2" fillId="0" borderId="0" xfId="9" applyProtection="1">
      <protection locked="0"/>
    </xf>
    <xf numFmtId="0" fontId="2" fillId="0" borderId="0" xfId="9" applyAlignment="1">
      <alignment horizontal="center"/>
    </xf>
    <xf numFmtId="0" fontId="2" fillId="0" borderId="0" xfId="9" applyProtection="1">
      <protection hidden="1"/>
    </xf>
    <xf numFmtId="9" fontId="7" fillId="0" borderId="5" xfId="9" applyNumberFormat="1" applyFont="1" applyBorder="1" applyAlignment="1">
      <alignment horizontal="right"/>
    </xf>
    <xf numFmtId="0" fontId="10" fillId="0" borderId="0" xfId="9" applyFont="1" applyProtection="1">
      <protection hidden="1"/>
    </xf>
    <xf numFmtId="10" fontId="11" fillId="0" borderId="0" xfId="9" applyNumberFormat="1" applyFont="1" applyProtection="1">
      <protection hidden="1"/>
    </xf>
    <xf numFmtId="10" fontId="9" fillId="0" borderId="0" xfId="9" applyNumberFormat="1" applyFont="1" applyProtection="1">
      <protection hidden="1"/>
    </xf>
    <xf numFmtId="10" fontId="10" fillId="0" borderId="0" xfId="9" applyNumberFormat="1" applyFont="1" applyProtection="1">
      <protection hidden="1"/>
    </xf>
    <xf numFmtId="0" fontId="2" fillId="0" borderId="0" xfId="9" applyAlignment="1" applyProtection="1">
      <alignment horizontal="center"/>
      <protection hidden="1"/>
    </xf>
    <xf numFmtId="10" fontId="9" fillId="0" borderId="6" xfId="9" applyNumberFormat="1" applyFont="1" applyBorder="1" applyProtection="1">
      <protection hidden="1"/>
    </xf>
    <xf numFmtId="0" fontId="9" fillId="0" borderId="0" xfId="9" applyFont="1" applyProtection="1">
      <protection hidden="1"/>
    </xf>
    <xf numFmtId="10" fontId="9" fillId="0" borderId="7" xfId="9" applyNumberFormat="1" applyFont="1" applyBorder="1" applyProtection="1">
      <protection hidden="1"/>
    </xf>
    <xf numFmtId="49" fontId="2" fillId="0" borderId="0" xfId="9" applyNumberFormat="1" applyProtection="1">
      <protection locked="0"/>
    </xf>
    <xf numFmtId="9" fontId="2" fillId="0" borderId="0" xfId="9" applyNumberFormat="1"/>
    <xf numFmtId="0" fontId="21" fillId="0" borderId="0" xfId="9" applyFont="1" applyAlignment="1">
      <alignment horizontal="center"/>
    </xf>
    <xf numFmtId="0" fontId="21" fillId="0" borderId="0" xfId="9" applyFont="1"/>
    <xf numFmtId="0" fontId="43" fillId="0" borderId="21" xfId="9" applyFont="1" applyBorder="1"/>
    <xf numFmtId="0" fontId="43" fillId="0" borderId="22" xfId="9" applyFont="1" applyBorder="1"/>
    <xf numFmtId="0" fontId="43" fillId="0" borderId="22" xfId="9" applyFont="1" applyBorder="1" applyAlignment="1">
      <alignment horizontal="center"/>
    </xf>
    <xf numFmtId="164" fontId="43" fillId="0" borderId="22" xfId="10" applyFont="1" applyBorder="1" applyProtection="1"/>
    <xf numFmtId="164" fontId="43" fillId="0" borderId="22" xfId="10" applyFont="1" applyFill="1" applyBorder="1" applyProtection="1"/>
    <xf numFmtId="164" fontId="43" fillId="0" borderId="26" xfId="10" applyFont="1" applyBorder="1" applyProtection="1"/>
    <xf numFmtId="0" fontId="43" fillId="0" borderId="23" xfId="9" applyFont="1" applyBorder="1"/>
    <xf numFmtId="0" fontId="43" fillId="0" borderId="0" xfId="9" applyFont="1"/>
    <xf numFmtId="167" fontId="43" fillId="0" borderId="0" xfId="9" applyNumberFormat="1" applyFont="1" applyAlignment="1">
      <alignment horizontal="center"/>
    </xf>
    <xf numFmtId="0" fontId="43" fillId="0" borderId="0" xfId="9" applyFont="1" applyAlignment="1">
      <alignment horizontal="left"/>
    </xf>
    <xf numFmtId="0" fontId="43" fillId="0" borderId="27" xfId="9" applyFont="1" applyBorder="1"/>
    <xf numFmtId="0" fontId="45" fillId="0" borderId="0" xfId="9" applyFont="1" applyAlignment="1">
      <alignment horizontal="center"/>
    </xf>
    <xf numFmtId="0" fontId="43" fillId="0" borderId="23" xfId="9" applyFont="1" applyBorder="1" applyAlignment="1">
      <alignment horizontal="center"/>
    </xf>
    <xf numFmtId="0" fontId="43" fillId="0" borderId="0" xfId="9" applyFont="1" applyAlignment="1">
      <alignment horizontal="center"/>
    </xf>
    <xf numFmtId="0" fontId="43" fillId="0" borderId="27" xfId="9" applyFont="1" applyBorder="1" applyAlignment="1">
      <alignment horizontal="center"/>
    </xf>
    <xf numFmtId="0" fontId="45" fillId="0" borderId="23" xfId="9" applyFont="1" applyBorder="1"/>
    <xf numFmtId="0" fontId="45" fillId="0" borderId="0" xfId="9" applyFont="1" applyProtection="1">
      <protection locked="0"/>
    </xf>
    <xf numFmtId="0" fontId="45" fillId="0" borderId="0" xfId="9" applyFont="1"/>
    <xf numFmtId="164" fontId="43" fillId="0" borderId="0" xfId="10" applyFont="1" applyBorder="1" applyProtection="1"/>
    <xf numFmtId="164" fontId="43" fillId="0" borderId="0" xfId="10" applyFont="1" applyFill="1" applyBorder="1" applyProtection="1"/>
    <xf numFmtId="164" fontId="43" fillId="0" borderId="27" xfId="10" applyFont="1" applyBorder="1" applyProtection="1"/>
    <xf numFmtId="0" fontId="44" fillId="0" borderId="54" xfId="9" applyFont="1" applyBorder="1" applyAlignment="1">
      <alignment horizontal="center" vertical="center"/>
    </xf>
    <xf numFmtId="0" fontId="44" fillId="0" borderId="53" xfId="9" applyFont="1" applyBorder="1" applyAlignment="1">
      <alignment horizontal="center" vertical="center" wrapText="1"/>
    </xf>
    <xf numFmtId="0" fontId="44" fillId="0" borderId="53" xfId="9" applyFont="1" applyBorder="1" applyAlignment="1">
      <alignment horizontal="center" vertical="center"/>
    </xf>
    <xf numFmtId="164" fontId="44" fillId="0" borderId="53" xfId="10" applyFont="1" applyFill="1" applyBorder="1" applyAlignment="1" applyProtection="1">
      <alignment horizontal="center" vertical="center" wrapText="1"/>
    </xf>
    <xf numFmtId="9" fontId="44" fillId="0" borderId="53" xfId="11" applyFont="1" applyFill="1" applyBorder="1" applyAlignment="1" applyProtection="1">
      <alignment horizontal="center" vertical="center"/>
    </xf>
    <xf numFmtId="164" fontId="44" fillId="0" borderId="55" xfId="10" applyFont="1" applyFill="1" applyBorder="1" applyAlignment="1" applyProtection="1">
      <alignment horizontal="center" vertical="center" wrapText="1"/>
    </xf>
    <xf numFmtId="0" fontId="19" fillId="0" borderId="0" xfId="9" applyFont="1"/>
    <xf numFmtId="0" fontId="32" fillId="0" borderId="53" xfId="9" applyFont="1" applyBorder="1" applyAlignment="1" applyProtection="1">
      <alignment horizontal="center" vertical="center" wrapText="1" shrinkToFit="1"/>
      <protection locked="0"/>
    </xf>
    <xf numFmtId="0" fontId="43" fillId="0" borderId="53" xfId="9" applyFont="1" applyBorder="1" applyAlignment="1" applyProtection="1">
      <alignment shrinkToFit="1"/>
      <protection locked="0"/>
    </xf>
    <xf numFmtId="0" fontId="47" fillId="0" borderId="53" xfId="9" applyFont="1" applyBorder="1"/>
    <xf numFmtId="0" fontId="43" fillId="0" borderId="53" xfId="9" applyFont="1" applyBorder="1"/>
    <xf numFmtId="164" fontId="43" fillId="0" borderId="53" xfId="10" applyFont="1" applyFill="1" applyBorder="1" applyProtection="1"/>
    <xf numFmtId="164" fontId="43" fillId="0" borderId="55" xfId="10" applyFont="1" applyFill="1" applyBorder="1" applyProtection="1"/>
    <xf numFmtId="0" fontId="45" fillId="0" borderId="54" xfId="9" applyFont="1" applyBorder="1"/>
    <xf numFmtId="0" fontId="45" fillId="0" borderId="53" xfId="9" applyFont="1" applyBorder="1"/>
    <xf numFmtId="0" fontId="45" fillId="0" borderId="53" xfId="9" applyFont="1" applyBorder="1" applyAlignment="1">
      <alignment horizontal="center"/>
    </xf>
    <xf numFmtId="164" fontId="45" fillId="0" borderId="53" xfId="10" applyFont="1" applyFill="1" applyBorder="1" applyProtection="1"/>
    <xf numFmtId="164" fontId="45" fillId="0" borderId="55" xfId="10" applyFont="1" applyFill="1" applyBorder="1" applyProtection="1"/>
    <xf numFmtId="0" fontId="20" fillId="0" borderId="0" xfId="9" applyFont="1"/>
    <xf numFmtId="164" fontId="45" fillId="0" borderId="0" xfId="10" applyFont="1" applyFill="1" applyBorder="1" applyProtection="1"/>
    <xf numFmtId="164" fontId="45" fillId="0" borderId="27" xfId="10" applyFont="1" applyFill="1" applyBorder="1" applyProtection="1"/>
    <xf numFmtId="164" fontId="43" fillId="0" borderId="0" xfId="10" applyFont="1" applyProtection="1"/>
    <xf numFmtId="164" fontId="35" fillId="0" borderId="0" xfId="10" applyFont="1" applyFill="1" applyBorder="1" applyProtection="1"/>
    <xf numFmtId="164" fontId="43" fillId="0" borderId="27" xfId="10" applyFont="1" applyFill="1" applyBorder="1" applyProtection="1"/>
    <xf numFmtId="0" fontId="45" fillId="0" borderId="23" xfId="9" applyFont="1" applyBorder="1" applyProtection="1">
      <protection locked="0"/>
    </xf>
    <xf numFmtId="0" fontId="43" fillId="0" borderId="23" xfId="9" applyFont="1" applyBorder="1" applyAlignment="1" applyProtection="1">
      <alignment horizontal="left"/>
      <protection locked="0"/>
    </xf>
    <xf numFmtId="164" fontId="21" fillId="0" borderId="0" xfId="10" applyFont="1"/>
    <xf numFmtId="164" fontId="21" fillId="0" borderId="0" xfId="10" applyFont="1" applyFill="1"/>
    <xf numFmtId="43" fontId="16" fillId="0" borderId="0" xfId="0" applyNumberFormat="1" applyFont="1" applyAlignment="1" applyProtection="1">
      <alignment horizontal="left" vertical="center"/>
      <protection locked="0"/>
    </xf>
    <xf numFmtId="0" fontId="43" fillId="0" borderId="23" xfId="9" applyFont="1" applyBorder="1" applyProtection="1">
      <protection locked="0"/>
    </xf>
    <xf numFmtId="0" fontId="32" fillId="0" borderId="34" xfId="1" applyNumberFormat="1" applyFont="1" applyBorder="1" applyAlignment="1" applyProtection="1">
      <alignment horizontal="center" vertical="center" wrapText="1"/>
    </xf>
    <xf numFmtId="0" fontId="32" fillId="0" borderId="49" xfId="1" applyNumberFormat="1" applyFont="1" applyBorder="1" applyAlignment="1" applyProtection="1">
      <alignment horizontal="center" vertical="center" wrapText="1"/>
    </xf>
    <xf numFmtId="43" fontId="32" fillId="0" borderId="36" xfId="1" applyFont="1" applyBorder="1" applyAlignment="1" applyProtection="1">
      <alignment vertical="center"/>
      <protection locked="0"/>
    </xf>
    <xf numFmtId="0" fontId="32" fillId="0" borderId="16" xfId="0" applyFont="1" applyBorder="1" applyAlignment="1" applyProtection="1">
      <alignment wrapText="1" shrinkToFit="1"/>
      <protection locked="0"/>
    </xf>
    <xf numFmtId="49" fontId="32" fillId="0" borderId="37" xfId="0" applyNumberFormat="1" applyFont="1" applyBorder="1" applyAlignment="1" applyProtection="1">
      <alignment horizontal="center"/>
      <protection locked="0"/>
    </xf>
    <xf numFmtId="0" fontId="32" fillId="0" borderId="38" xfId="0" applyFont="1" applyBorder="1" applyProtection="1">
      <protection locked="0"/>
    </xf>
    <xf numFmtId="43" fontId="32" fillId="0" borderId="38" xfId="1" applyFont="1" applyFill="1" applyBorder="1" applyAlignment="1" applyProtection="1">
      <alignment vertical="center" wrapText="1"/>
    </xf>
    <xf numFmtId="0" fontId="32" fillId="0" borderId="38" xfId="1" applyNumberFormat="1" applyFont="1" applyFill="1" applyBorder="1" applyAlignment="1" applyProtection="1">
      <alignment vertical="center" wrapText="1"/>
    </xf>
    <xf numFmtId="43" fontId="32" fillId="0" borderId="45" xfId="1" applyFont="1" applyFill="1" applyBorder="1" applyAlignment="1" applyProtection="1">
      <alignment vertical="center" wrapText="1"/>
    </xf>
    <xf numFmtId="49" fontId="32" fillId="0" borderId="37" xfId="0" applyNumberFormat="1" applyFont="1" applyBorder="1" applyAlignment="1" applyProtection="1">
      <alignment horizontal="center" vertical="center"/>
      <protection locked="0"/>
    </xf>
    <xf numFmtId="0" fontId="32" fillId="0" borderId="38" xfId="0" applyFont="1" applyBorder="1" applyAlignment="1" applyProtection="1">
      <alignment vertical="center"/>
      <protection locked="0"/>
    </xf>
    <xf numFmtId="0" fontId="32" fillId="0" borderId="38" xfId="0" applyFont="1" applyBorder="1" applyAlignment="1" applyProtection="1">
      <alignment horizontal="left" vertical="center" wrapText="1" shrinkToFit="1"/>
      <protection locked="0"/>
    </xf>
    <xf numFmtId="0" fontId="32" fillId="0" borderId="16" xfId="0" applyFont="1" applyBorder="1" applyAlignment="1" applyProtection="1">
      <alignment horizontal="left" vertical="center" wrapText="1" shrinkToFit="1"/>
      <protection locked="0"/>
    </xf>
    <xf numFmtId="43" fontId="32" fillId="0" borderId="38" xfId="1" applyFont="1" applyBorder="1" applyAlignment="1" applyProtection="1">
      <alignment horizontal="left" vertical="center"/>
      <protection locked="0"/>
    </xf>
    <xf numFmtId="0" fontId="32" fillId="0" borderId="57" xfId="1" applyNumberFormat="1" applyFont="1" applyBorder="1" applyAlignment="1" applyProtection="1">
      <alignment horizontal="center" vertical="center" wrapText="1"/>
    </xf>
    <xf numFmtId="0" fontId="49" fillId="0" borderId="58" xfId="0" applyFont="1" applyBorder="1" applyAlignment="1">
      <alignment wrapText="1"/>
    </xf>
    <xf numFmtId="9" fontId="50" fillId="0" borderId="58" xfId="0" applyNumberFormat="1" applyFont="1" applyBorder="1" applyAlignment="1">
      <alignment horizontal="right" wrapText="1"/>
    </xf>
    <xf numFmtId="0" fontId="51" fillId="4" borderId="58" xfId="0" applyFont="1" applyFill="1" applyBorder="1" applyAlignment="1">
      <alignment wrapText="1"/>
    </xf>
    <xf numFmtId="0" fontId="50" fillId="0" borderId="58" xfId="0" applyFont="1" applyBorder="1" applyAlignment="1">
      <alignment wrapText="1"/>
    </xf>
    <xf numFmtId="9" fontId="52" fillId="0" borderId="58" xfId="0" applyNumberFormat="1" applyFont="1" applyBorder="1" applyAlignment="1">
      <alignment horizontal="right" wrapText="1"/>
    </xf>
    <xf numFmtId="0" fontId="48" fillId="0" borderId="59" xfId="0" applyFont="1" applyBorder="1" applyAlignment="1">
      <alignment wrapText="1"/>
    </xf>
    <xf numFmtId="0" fontId="48" fillId="0" borderId="60" xfId="0" applyFont="1" applyBorder="1" applyAlignment="1">
      <alignment horizontal="center" wrapText="1"/>
    </xf>
    <xf numFmtId="0" fontId="48" fillId="0" borderId="61" xfId="0" applyFont="1" applyBorder="1" applyAlignment="1">
      <alignment horizontal="center" wrapText="1"/>
    </xf>
    <xf numFmtId="0" fontId="21" fillId="0" borderId="0" xfId="12" applyFont="1"/>
    <xf numFmtId="0" fontId="1" fillId="0" borderId="0" xfId="12"/>
    <xf numFmtId="0" fontId="28" fillId="0" borderId="0" xfId="12" applyFont="1" applyAlignment="1">
      <alignment horizontal="right" vertical="center"/>
    </xf>
    <xf numFmtId="0" fontId="28" fillId="0" borderId="0" xfId="12" applyFont="1" applyAlignment="1">
      <alignment horizontal="right"/>
    </xf>
    <xf numFmtId="0" fontId="54" fillId="0" borderId="0" xfId="12" applyFont="1" applyAlignment="1" applyProtection="1">
      <alignment horizontal="center"/>
      <protection locked="0"/>
    </xf>
    <xf numFmtId="0" fontId="55" fillId="0" borderId="0" xfId="12" applyFont="1" applyAlignment="1" applyProtection="1">
      <alignment horizontal="center"/>
      <protection locked="0"/>
    </xf>
    <xf numFmtId="0" fontId="20" fillId="0" borderId="0" xfId="12" applyFont="1" applyAlignment="1" applyProtection="1">
      <alignment horizontal="left"/>
      <protection locked="0"/>
    </xf>
    <xf numFmtId="0" fontId="21" fillId="0" borderId="0" xfId="7" applyFont="1" applyAlignment="1" applyProtection="1">
      <alignment horizontal="center"/>
      <protection locked="0"/>
    </xf>
    <xf numFmtId="0" fontId="21" fillId="0" borderId="0" xfId="12" applyFont="1" applyProtection="1">
      <protection locked="0"/>
    </xf>
    <xf numFmtId="0" fontId="9" fillId="0" borderId="0" xfId="12" applyFont="1" applyAlignment="1">
      <alignment vertical="center"/>
    </xf>
    <xf numFmtId="0" fontId="9" fillId="0" borderId="0" xfId="12" applyFont="1"/>
    <xf numFmtId="0" fontId="21" fillId="0" borderId="23" xfId="12" applyFont="1" applyBorder="1" applyProtection="1">
      <protection locked="0"/>
    </xf>
    <xf numFmtId="0" fontId="21" fillId="0" borderId="27" xfId="12" applyFont="1" applyBorder="1" applyProtection="1">
      <protection locked="0"/>
    </xf>
    <xf numFmtId="0" fontId="1" fillId="0" borderId="23" xfId="12" applyBorder="1" applyProtection="1">
      <protection locked="0"/>
    </xf>
    <xf numFmtId="0" fontId="21" fillId="0" borderId="24" xfId="12" applyFont="1" applyBorder="1" applyProtection="1">
      <protection locked="0"/>
    </xf>
    <xf numFmtId="0" fontId="21" fillId="0" borderId="25" xfId="12" applyFont="1" applyBorder="1" applyProtection="1">
      <protection locked="0"/>
    </xf>
    <xf numFmtId="0" fontId="21" fillId="0" borderId="19" xfId="12" applyFont="1" applyBorder="1" applyProtection="1">
      <protection locked="0"/>
    </xf>
    <xf numFmtId="0" fontId="55" fillId="0" borderId="0" xfId="12" applyFont="1"/>
    <xf numFmtId="0" fontId="25" fillId="0" borderId="0" xfId="12" applyFont="1"/>
    <xf numFmtId="0" fontId="43" fillId="0" borderId="0" xfId="9" applyFont="1" applyProtection="1">
      <protection locked="0"/>
    </xf>
    <xf numFmtId="164" fontId="43" fillId="0" borderId="0" xfId="10" applyFont="1" applyFill="1" applyBorder="1" applyProtection="1">
      <protection locked="0"/>
    </xf>
    <xf numFmtId="0" fontId="22" fillId="0" borderId="20" xfId="1" applyNumberFormat="1" applyFont="1" applyBorder="1" applyAlignment="1" applyProtection="1">
      <alignment horizontal="center" vertical="center" wrapText="1"/>
    </xf>
    <xf numFmtId="39" fontId="58" fillId="0" borderId="19" xfId="12" applyNumberFormat="1" applyFont="1" applyBorder="1" applyProtection="1">
      <protection locked="0"/>
    </xf>
    <xf numFmtId="39" fontId="58" fillId="0" borderId="13" xfId="12" applyNumberFormat="1" applyFont="1" applyBorder="1" applyProtection="1">
      <protection locked="0"/>
    </xf>
    <xf numFmtId="0" fontId="58" fillId="0" borderId="24" xfId="12" applyFont="1" applyBorder="1" applyProtection="1">
      <protection locked="0"/>
    </xf>
    <xf numFmtId="0" fontId="58" fillId="0" borderId="13" xfId="12" applyFont="1" applyBorder="1" applyAlignment="1" applyProtection="1">
      <alignment horizontal="center"/>
      <protection locked="0"/>
    </xf>
    <xf numFmtId="0" fontId="21" fillId="0" borderId="70" xfId="12" applyFont="1" applyBorder="1" applyAlignment="1">
      <alignment horizontal="center" vertical="center"/>
    </xf>
    <xf numFmtId="0" fontId="21" fillId="0" borderId="72" xfId="12" applyFont="1" applyBorder="1" applyAlignment="1">
      <alignment horizontal="center" vertical="center"/>
    </xf>
    <xf numFmtId="169" fontId="21" fillId="0" borderId="14" xfId="12" applyNumberFormat="1" applyFont="1" applyBorder="1" applyAlignment="1" applyProtection="1">
      <alignment horizontal="center"/>
      <protection locked="0"/>
    </xf>
    <xf numFmtId="169" fontId="21" fillId="0" borderId="73" xfId="12" applyNumberFormat="1" applyFont="1" applyBorder="1" applyAlignment="1" applyProtection="1">
      <alignment horizontal="center"/>
      <protection locked="0"/>
    </xf>
    <xf numFmtId="169" fontId="21" fillId="0" borderId="74" xfId="12" applyNumberFormat="1" applyFont="1" applyBorder="1" applyAlignment="1" applyProtection="1">
      <alignment horizontal="center"/>
      <protection locked="0"/>
    </xf>
    <xf numFmtId="0" fontId="21" fillId="0" borderId="14" xfId="12" applyFont="1" applyBorder="1" applyAlignment="1" applyProtection="1">
      <alignment horizontal="center"/>
      <protection locked="0"/>
    </xf>
    <xf numFmtId="0" fontId="21" fillId="0" borderId="73" xfId="12" applyFont="1" applyBorder="1" applyAlignment="1" applyProtection="1">
      <alignment horizontal="center"/>
      <protection locked="0"/>
    </xf>
    <xf numFmtId="0" fontId="21" fillId="0" borderId="74" xfId="12" applyFont="1" applyBorder="1" applyAlignment="1" applyProtection="1">
      <alignment horizontal="center"/>
      <protection locked="0"/>
    </xf>
    <xf numFmtId="39" fontId="21" fillId="0" borderId="14" xfId="12" applyNumberFormat="1" applyFont="1" applyBorder="1" applyProtection="1">
      <protection locked="0"/>
    </xf>
    <xf numFmtId="39" fontId="21" fillId="0" borderId="73" xfId="12" applyNumberFormat="1" applyFont="1" applyBorder="1" applyProtection="1">
      <protection locked="0"/>
    </xf>
    <xf numFmtId="39" fontId="21" fillId="0" borderId="74" xfId="12" applyNumberFormat="1" applyFont="1" applyBorder="1" applyProtection="1">
      <protection locked="0"/>
    </xf>
    <xf numFmtId="0" fontId="43" fillId="0" borderId="77" xfId="9" applyFont="1" applyBorder="1" applyAlignment="1" applyProtection="1">
      <alignment shrinkToFit="1"/>
      <protection locked="0"/>
    </xf>
    <xf numFmtId="164" fontId="43" fillId="0" borderId="78" xfId="10" applyFont="1" applyFill="1" applyBorder="1" applyProtection="1">
      <protection locked="0"/>
    </xf>
    <xf numFmtId="0" fontId="44" fillId="0" borderId="79" xfId="9" applyFont="1" applyBorder="1" applyAlignment="1">
      <alignment horizontal="center" vertical="center" wrapText="1"/>
    </xf>
    <xf numFmtId="0" fontId="32" fillId="0" borderId="79" xfId="9" applyFont="1" applyBorder="1" applyAlignment="1" applyProtection="1">
      <alignment horizontal="center" vertical="center" wrapText="1" shrinkToFit="1"/>
      <protection locked="0"/>
    </xf>
    <xf numFmtId="0" fontId="45" fillId="0" borderId="79" xfId="9" applyFont="1" applyBorder="1"/>
    <xf numFmtId="0" fontId="43" fillId="0" borderId="53" xfId="9" applyFont="1" applyBorder="1" applyAlignment="1">
      <alignment horizontal="center"/>
    </xf>
    <xf numFmtId="39" fontId="21" fillId="0" borderId="15" xfId="12" applyNumberFormat="1" applyFont="1" applyBorder="1" applyProtection="1">
      <protection locked="0"/>
    </xf>
    <xf numFmtId="0" fontId="39" fillId="0" borderId="0" xfId="13" applyAlignment="1"/>
    <xf numFmtId="0" fontId="43" fillId="0" borderId="0" xfId="9" applyFont="1" applyAlignment="1" applyProtection="1">
      <alignment horizontal="right"/>
      <protection locked="0"/>
    </xf>
    <xf numFmtId="0" fontId="21" fillId="0" borderId="11" xfId="0" applyFont="1" applyBorder="1" applyAlignment="1">
      <alignment horizontal="left"/>
    </xf>
    <xf numFmtId="0" fontId="17" fillId="0" borderId="12" xfId="0" applyFont="1" applyBorder="1" applyAlignment="1">
      <alignment horizontal="left"/>
    </xf>
    <xf numFmtId="0" fontId="21" fillId="0" borderId="23" xfId="0" applyFont="1" applyBorder="1" applyAlignment="1">
      <alignment vertical="center"/>
    </xf>
    <xf numFmtId="0" fontId="20" fillId="0" borderId="27" xfId="0" applyFont="1" applyBorder="1" applyAlignment="1">
      <alignment vertical="center"/>
    </xf>
    <xf numFmtId="0" fontId="17" fillId="0" borderId="27" xfId="0" applyFont="1" applyBorder="1" applyAlignment="1">
      <alignment horizontal="left"/>
    </xf>
    <xf numFmtId="0" fontId="34" fillId="0" borderId="12" xfId="0" applyFont="1" applyBorder="1" applyAlignment="1">
      <alignment horizontal="center"/>
    </xf>
    <xf numFmtId="0" fontId="21" fillId="0" borderId="11" xfId="0" applyFont="1" applyBorder="1"/>
    <xf numFmtId="0" fontId="21" fillId="0" borderId="23" xfId="0" applyFont="1" applyBorder="1" applyAlignment="1">
      <alignment horizontal="center"/>
    </xf>
    <xf numFmtId="0" fontId="21" fillId="0" borderId="27" xfId="0" applyFont="1" applyBorder="1" applyAlignment="1">
      <alignment horizontal="center"/>
    </xf>
    <xf numFmtId="0" fontId="21" fillId="0" borderId="12" xfId="0" applyFont="1" applyBorder="1"/>
    <xf numFmtId="43" fontId="18" fillId="0" borderId="12" xfId="1" applyFont="1" applyBorder="1" applyProtection="1"/>
    <xf numFmtId="43" fontId="35" fillId="0" borderId="12" xfId="0" applyNumberFormat="1" applyFont="1" applyBorder="1"/>
    <xf numFmtId="43" fontId="21" fillId="0" borderId="12" xfId="1" applyFont="1" applyBorder="1" applyProtection="1"/>
    <xf numFmtId="0" fontId="20" fillId="0" borderId="23" xfId="0" applyFont="1" applyBorder="1" applyAlignment="1">
      <alignment horizontal="center"/>
    </xf>
    <xf numFmtId="4" fontId="21" fillId="0" borderId="12" xfId="0" applyNumberFormat="1" applyFont="1" applyBorder="1"/>
    <xf numFmtId="168" fontId="21" fillId="0" borderId="12" xfId="0" applyNumberFormat="1" applyFont="1" applyBorder="1"/>
    <xf numFmtId="0" fontId="21" fillId="0" borderId="23" xfId="0" applyFont="1" applyBorder="1"/>
    <xf numFmtId="0" fontId="21" fillId="0" borderId="27" xfId="0" applyFont="1" applyBorder="1"/>
    <xf numFmtId="0" fontId="21" fillId="0" borderId="23" xfId="0" applyFont="1" applyBorder="1" applyAlignment="1">
      <alignment horizontal="left"/>
    </xf>
    <xf numFmtId="0" fontId="21" fillId="0" borderId="13" xfId="0" applyFont="1" applyBorder="1"/>
    <xf numFmtId="43" fontId="21" fillId="0" borderId="26" xfId="1" applyFont="1" applyBorder="1" applyAlignment="1" applyProtection="1">
      <alignment vertical="center"/>
    </xf>
    <xf numFmtId="43" fontId="21" fillId="0" borderId="10" xfId="1" applyFont="1" applyBorder="1" applyAlignment="1" applyProtection="1">
      <alignment horizontal="right" vertical="center"/>
    </xf>
    <xf numFmtId="0" fontId="21" fillId="0" borderId="21" xfId="0" applyFont="1" applyBorder="1"/>
    <xf numFmtId="0" fontId="21" fillId="0" borderId="12" xfId="0" applyFont="1" applyBorder="1" applyAlignment="1">
      <alignment horizontal="left" wrapText="1"/>
    </xf>
    <xf numFmtId="0" fontId="21" fillId="0" borderId="12" xfId="0" applyFont="1" applyBorder="1" applyAlignment="1">
      <alignment wrapText="1"/>
    </xf>
    <xf numFmtId="0" fontId="21" fillId="0" borderId="12" xfId="0" applyFont="1" applyBorder="1" applyAlignment="1">
      <alignment horizontal="center"/>
    </xf>
    <xf numFmtId="0" fontId="33" fillId="0" borderId="23" xfId="0" applyFont="1" applyBorder="1" applyAlignment="1">
      <alignment horizontal="center"/>
    </xf>
    <xf numFmtId="0" fontId="20" fillId="0" borderId="12" xfId="0" applyFont="1" applyBorder="1" applyAlignment="1">
      <alignment horizontal="center"/>
    </xf>
    <xf numFmtId="0" fontId="36" fillId="0" borderId="12" xfId="0" applyFont="1" applyBorder="1" applyAlignment="1">
      <alignment horizontal="center"/>
    </xf>
    <xf numFmtId="0" fontId="21" fillId="0" borderId="23" xfId="0" applyFont="1" applyBorder="1" applyAlignment="1">
      <alignment vertical="top"/>
    </xf>
    <xf numFmtId="0" fontId="21" fillId="0" borderId="13" xfId="0" applyFont="1" applyBorder="1" applyAlignment="1">
      <alignment horizontal="left"/>
    </xf>
    <xf numFmtId="0" fontId="21" fillId="0" borderId="24" xfId="0" applyFont="1" applyBorder="1" applyAlignment="1">
      <alignment horizontal="left"/>
    </xf>
    <xf numFmtId="0" fontId="43" fillId="0" borderId="0" xfId="9" applyFont="1" applyAlignment="1" applyProtection="1">
      <alignment horizontal="left"/>
      <protection locked="0"/>
    </xf>
    <xf numFmtId="0" fontId="17" fillId="0" borderId="0" xfId="0" applyFont="1" applyAlignment="1">
      <alignment vertical="center" textRotation="180"/>
    </xf>
    <xf numFmtId="49" fontId="22" fillId="0" borderId="0" xfId="0" applyNumberFormat="1" applyFont="1" applyAlignment="1">
      <alignment horizontal="center"/>
    </xf>
    <xf numFmtId="0" fontId="22" fillId="0" borderId="0" xfId="0" applyFont="1"/>
    <xf numFmtId="166" fontId="22" fillId="0" borderId="0" xfId="0" applyNumberFormat="1" applyFont="1"/>
    <xf numFmtId="0" fontId="28" fillId="0" borderId="0" xfId="0" applyFont="1" applyAlignment="1">
      <alignment horizontal="right" vertical="center"/>
    </xf>
    <xf numFmtId="0" fontId="28" fillId="0" borderId="0" xfId="0" applyFont="1" applyAlignment="1">
      <alignment horizontal="right"/>
    </xf>
    <xf numFmtId="0" fontId="32" fillId="0" borderId="0" xfId="0" applyFont="1"/>
    <xf numFmtId="49" fontId="20" fillId="0" borderId="0" xfId="0" applyNumberFormat="1" applyFont="1" applyAlignment="1">
      <alignment horizontal="left"/>
    </xf>
    <xf numFmtId="49" fontId="20" fillId="0" borderId="0" xfId="0" applyNumberFormat="1" applyFont="1" applyAlignment="1">
      <alignment horizontal="center"/>
    </xf>
    <xf numFmtId="0" fontId="20" fillId="0" borderId="0" xfId="0" applyFont="1" applyAlignment="1">
      <alignment horizontal="left"/>
    </xf>
    <xf numFmtId="0" fontId="20" fillId="0" borderId="0" xfId="0" applyFont="1"/>
    <xf numFmtId="166" fontId="20" fillId="0" borderId="0" xfId="0" applyNumberFormat="1" applyFont="1"/>
    <xf numFmtId="49" fontId="21" fillId="0" borderId="0" xfId="0" applyNumberFormat="1" applyFont="1" applyAlignment="1">
      <alignment horizontal="center"/>
    </xf>
    <xf numFmtId="166" fontId="21" fillId="0" borderId="0" xfId="0" applyNumberFormat="1" applyFont="1"/>
    <xf numFmtId="0" fontId="33" fillId="0" borderId="0" xfId="0" applyFont="1"/>
    <xf numFmtId="0" fontId="23" fillId="0" borderId="0" xfId="0" applyFont="1"/>
    <xf numFmtId="0" fontId="32" fillId="0" borderId="16" xfId="0" applyFont="1" applyBorder="1" applyAlignment="1">
      <alignment wrapText="1" shrinkToFit="1"/>
    </xf>
    <xf numFmtId="49" fontId="32" fillId="0" borderId="37" xfId="0" applyNumberFormat="1" applyFont="1" applyBorder="1" applyAlignment="1">
      <alignment horizontal="center"/>
    </xf>
    <xf numFmtId="0" fontId="32" fillId="0" borderId="38" xfId="0" applyFont="1" applyBorder="1"/>
    <xf numFmtId="0" fontId="32" fillId="0" borderId="38" xfId="0" applyFont="1" applyBorder="1" applyAlignment="1">
      <alignment vertical="center" wrapText="1"/>
    </xf>
    <xf numFmtId="0" fontId="18" fillId="0" borderId="38" xfId="0" applyFont="1" applyBorder="1" applyAlignment="1">
      <alignment horizontal="center"/>
    </xf>
    <xf numFmtId="166" fontId="32" fillId="0" borderId="38" xfId="0" applyNumberFormat="1" applyFont="1" applyBorder="1" applyAlignment="1">
      <alignment horizontal="center" vertical="center" wrapText="1"/>
    </xf>
    <xf numFmtId="166" fontId="18" fillId="0" borderId="38" xfId="0" applyNumberFormat="1" applyFont="1" applyBorder="1" applyAlignment="1">
      <alignment horizontal="left" vertical="center" wrapText="1"/>
    </xf>
    <xf numFmtId="166" fontId="32" fillId="0" borderId="45" xfId="0" applyNumberFormat="1" applyFont="1" applyBorder="1" applyAlignment="1">
      <alignment horizontal="center" vertical="center" wrapText="1"/>
    </xf>
    <xf numFmtId="166" fontId="18" fillId="0" borderId="38" xfId="0" applyNumberFormat="1" applyFont="1" applyBorder="1"/>
    <xf numFmtId="166" fontId="18" fillId="0" borderId="38" xfId="0" applyNumberFormat="1" applyFont="1" applyBorder="1" applyAlignment="1">
      <alignment horizontal="center" vertical="center" wrapText="1"/>
    </xf>
    <xf numFmtId="166" fontId="32" fillId="0" borderId="38" xfId="0" applyNumberFormat="1" applyFont="1" applyBorder="1" applyAlignment="1">
      <alignment horizontal="left" vertical="center"/>
    </xf>
    <xf numFmtId="49" fontId="32" fillId="0" borderId="39" xfId="0" applyNumberFormat="1" applyFont="1" applyBorder="1" applyAlignment="1">
      <alignment horizontal="center"/>
    </xf>
    <xf numFmtId="0" fontId="32" fillId="0" borderId="40" xfId="0" applyFont="1" applyBorder="1"/>
    <xf numFmtId="166" fontId="32" fillId="0" borderId="40" xfId="0" applyNumberFormat="1" applyFont="1" applyBorder="1"/>
    <xf numFmtId="49" fontId="32" fillId="0" borderId="23" xfId="0" applyNumberFormat="1" applyFont="1" applyBorder="1" applyAlignment="1">
      <alignment horizontal="center"/>
    </xf>
    <xf numFmtId="166" fontId="32" fillId="0" borderId="0" xfId="0" applyNumberFormat="1" applyFont="1"/>
    <xf numFmtId="166" fontId="32" fillId="0" borderId="41" xfId="0" applyNumberFormat="1" applyFont="1" applyBorder="1"/>
    <xf numFmtId="166" fontId="32" fillId="0" borderId="27" xfId="0" applyNumberFormat="1" applyFont="1" applyBorder="1"/>
    <xf numFmtId="0" fontId="32" fillId="0" borderId="23" xfId="0" applyFont="1" applyBorder="1"/>
    <xf numFmtId="0" fontId="32" fillId="0" borderId="0" xfId="0" applyFont="1" applyAlignment="1">
      <alignment horizontal="left"/>
    </xf>
    <xf numFmtId="166" fontId="32" fillId="0" borderId="0" xfId="0" applyNumberFormat="1" applyFont="1" applyAlignment="1">
      <alignment horizontal="left"/>
    </xf>
    <xf numFmtId="166" fontId="18" fillId="0" borderId="42" xfId="0" applyNumberFormat="1" applyFont="1" applyBorder="1" applyAlignment="1">
      <alignment horizontal="center"/>
    </xf>
    <xf numFmtId="166" fontId="18" fillId="0" borderId="0" xfId="0" applyNumberFormat="1" applyFont="1" applyAlignment="1">
      <alignment horizontal="center"/>
    </xf>
    <xf numFmtId="166" fontId="32" fillId="0" borderId="0" xfId="0" applyNumberFormat="1" applyFont="1" applyAlignment="1">
      <alignment wrapText="1"/>
    </xf>
    <xf numFmtId="166" fontId="32" fillId="0" borderId="0" xfId="0" applyNumberFormat="1" applyFont="1" applyAlignment="1">
      <alignment horizontal="center"/>
    </xf>
    <xf numFmtId="43" fontId="32" fillId="0" borderId="0" xfId="0" applyNumberFormat="1" applyFont="1"/>
    <xf numFmtId="49" fontId="32" fillId="0" borderId="24" xfId="0" applyNumberFormat="1" applyFont="1" applyBorder="1" applyAlignment="1">
      <alignment horizontal="center"/>
    </xf>
    <xf numFmtId="0" fontId="32" fillId="0" borderId="25" xfId="0" applyFont="1" applyBorder="1"/>
    <xf numFmtId="166" fontId="32" fillId="0" borderId="25" xfId="0" applyNumberFormat="1" applyFont="1" applyBorder="1" applyAlignment="1">
      <alignment horizontal="left"/>
    </xf>
    <xf numFmtId="166" fontId="32" fillId="0" borderId="25" xfId="0" applyNumberFormat="1" applyFont="1" applyBorder="1"/>
    <xf numFmtId="166" fontId="32" fillId="0" borderId="43" xfId="0" applyNumberFormat="1" applyFont="1" applyBorder="1"/>
    <xf numFmtId="166" fontId="32" fillId="0" borderId="19" xfId="0" applyNumberFormat="1" applyFont="1" applyBorder="1"/>
    <xf numFmtId="0" fontId="29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right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20" fillId="0" borderId="0" xfId="0" applyFont="1" applyAlignment="1">
      <alignment horizontal="left" indent="6"/>
    </xf>
    <xf numFmtId="0" fontId="30" fillId="0" borderId="0" xfId="0" applyFont="1"/>
    <xf numFmtId="0" fontId="22" fillId="0" borderId="12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/>
    </xf>
    <xf numFmtId="0" fontId="21" fillId="0" borderId="18" xfId="0" applyFont="1" applyBorder="1" applyAlignment="1">
      <alignment shrinkToFit="1"/>
    </xf>
    <xf numFmtId="0" fontId="21" fillId="0" borderId="19" xfId="0" applyFont="1" applyBorder="1" applyAlignment="1">
      <alignment horizontal="center"/>
    </xf>
    <xf numFmtId="0" fontId="23" fillId="0" borderId="17" xfId="0" applyFont="1" applyBorder="1"/>
    <xf numFmtId="43" fontId="20" fillId="0" borderId="27" xfId="0" applyNumberFormat="1" applyFont="1" applyBorder="1"/>
    <xf numFmtId="0" fontId="21" fillId="0" borderId="23" xfId="0" applyFont="1" applyBorder="1" applyAlignment="1">
      <alignment horizontal="left" indent="1"/>
    </xf>
    <xf numFmtId="0" fontId="21" fillId="0" borderId="0" xfId="0" applyFont="1" applyAlignment="1">
      <alignment horizontal="left" indent="1"/>
    </xf>
    <xf numFmtId="0" fontId="21" fillId="0" borderId="27" xfId="0" applyFont="1" applyBorder="1" applyAlignment="1">
      <alignment horizontal="left" indent="1"/>
    </xf>
    <xf numFmtId="0" fontId="24" fillId="0" borderId="0" xfId="0" applyFont="1" applyAlignment="1">
      <alignment horizontal="center" wrapText="1"/>
    </xf>
    <xf numFmtId="0" fontId="24" fillId="0" borderId="0" xfId="0" applyFont="1" applyAlignment="1">
      <alignment wrapText="1"/>
    </xf>
    <xf numFmtId="0" fontId="25" fillId="0" borderId="24" xfId="0" applyFont="1" applyBorder="1"/>
    <xf numFmtId="0" fontId="25" fillId="0" borderId="25" xfId="0" applyFont="1" applyBorder="1"/>
    <xf numFmtId="0" fontId="26" fillId="0" borderId="25" xfId="0" applyFont="1" applyBorder="1" applyAlignment="1">
      <alignment horizontal="justify" vertical="center"/>
    </xf>
    <xf numFmtId="0" fontId="0" fillId="0" borderId="25" xfId="0" applyBorder="1"/>
    <xf numFmtId="0" fontId="25" fillId="0" borderId="19" xfId="0" applyFont="1" applyBorder="1"/>
    <xf numFmtId="0" fontId="27" fillId="0" borderId="0" xfId="0" applyFont="1"/>
    <xf numFmtId="0" fontId="24" fillId="0" borderId="0" xfId="0" applyFont="1" applyAlignment="1" applyProtection="1">
      <alignment horizontal="center" wrapText="1"/>
      <protection locked="0"/>
    </xf>
    <xf numFmtId="0" fontId="21" fillId="0" borderId="28" xfId="0" applyFont="1" applyBorder="1" applyAlignment="1" applyProtection="1">
      <alignment horizontal="center"/>
      <protection locked="0"/>
    </xf>
    <xf numFmtId="0" fontId="21" fillId="0" borderId="42" xfId="0" applyFont="1" applyBorder="1" applyAlignment="1" applyProtection="1">
      <alignment horizontal="center"/>
      <protection locked="0"/>
    </xf>
    <xf numFmtId="0" fontId="21" fillId="0" borderId="72" xfId="0" applyFont="1" applyBorder="1" applyAlignment="1" applyProtection="1">
      <alignment horizontal="center"/>
      <protection locked="0"/>
    </xf>
    <xf numFmtId="0" fontId="21" fillId="0" borderId="25" xfId="0" applyFont="1" applyBorder="1" applyAlignment="1">
      <alignment horizontal="center"/>
    </xf>
    <xf numFmtId="0" fontId="21" fillId="0" borderId="84" xfId="0" applyFont="1" applyBorder="1" applyAlignment="1">
      <alignment horizontal="center"/>
    </xf>
    <xf numFmtId="39" fontId="21" fillId="0" borderId="85" xfId="12" applyNumberFormat="1" applyFont="1" applyBorder="1" applyProtection="1">
      <protection locked="0"/>
    </xf>
    <xf numFmtId="39" fontId="58" fillId="0" borderId="49" xfId="12" applyNumberFormat="1" applyFont="1" applyBorder="1" applyProtection="1">
      <protection locked="0"/>
    </xf>
    <xf numFmtId="0" fontId="1" fillId="0" borderId="0" xfId="12" applyAlignment="1">
      <alignment vertical="center"/>
    </xf>
    <xf numFmtId="4" fontId="21" fillId="0" borderId="27" xfId="0" applyNumberFormat="1" applyFont="1" applyBorder="1" applyAlignment="1" applyProtection="1">
      <alignment horizontal="right"/>
      <protection locked="0"/>
    </xf>
    <xf numFmtId="0" fontId="16" fillId="0" borderId="0" xfId="0" applyFont="1" applyProtection="1">
      <protection locked="0"/>
    </xf>
    <xf numFmtId="4" fontId="16" fillId="0" borderId="0" xfId="0" applyNumberFormat="1" applyFont="1" applyAlignment="1" applyProtection="1">
      <alignment horizontal="right"/>
      <protection locked="0"/>
    </xf>
    <xf numFmtId="43" fontId="21" fillId="0" borderId="10" xfId="1" applyFont="1" applyBorder="1" applyAlignment="1" applyProtection="1">
      <alignment horizontal="right" vertical="center"/>
      <protection locked="0"/>
    </xf>
    <xf numFmtId="0" fontId="21" fillId="0" borderId="82" xfId="0" applyFont="1" applyBorder="1" applyAlignment="1" applyProtection="1">
      <alignment horizontal="center"/>
      <protection locked="0"/>
    </xf>
    <xf numFmtId="0" fontId="21" fillId="0" borderId="14" xfId="0" applyFont="1" applyBorder="1" applyAlignment="1" applyProtection="1">
      <alignment horizontal="center"/>
      <protection locked="0"/>
    </xf>
    <xf numFmtId="0" fontId="21" fillId="0" borderId="83" xfId="0" applyFont="1" applyBorder="1" applyAlignment="1" applyProtection="1">
      <alignment horizontal="center"/>
      <protection locked="0"/>
    </xf>
    <xf numFmtId="0" fontId="21" fillId="0" borderId="18" xfId="0" applyFont="1" applyBorder="1" applyAlignment="1" applyProtection="1">
      <alignment shrinkToFit="1"/>
      <protection locked="0"/>
    </xf>
    <xf numFmtId="43" fontId="21" fillId="0" borderId="18" xfId="1" applyFont="1" applyBorder="1" applyProtection="1">
      <protection locked="0"/>
    </xf>
    <xf numFmtId="49" fontId="32" fillId="0" borderId="77" xfId="0" applyNumberFormat="1" applyFont="1" applyBorder="1" applyAlignment="1" applyProtection="1">
      <alignment horizontal="center" vertical="center"/>
      <protection locked="0"/>
    </xf>
    <xf numFmtId="0" fontId="32" fillId="0" borderId="79" xfId="0" applyFont="1" applyBorder="1" applyAlignment="1" applyProtection="1">
      <alignment vertical="center"/>
      <protection locked="0"/>
    </xf>
    <xf numFmtId="0" fontId="32" fillId="0" borderId="79" xfId="0" applyFont="1" applyBorder="1" applyAlignment="1" applyProtection="1">
      <alignment horizontal="left" vertical="center" wrapText="1" shrinkToFit="1"/>
      <protection locked="0"/>
    </xf>
    <xf numFmtId="0" fontId="32" fillId="0" borderId="79" xfId="0" applyFont="1" applyBorder="1" applyAlignment="1" applyProtection="1">
      <alignment horizontal="center" vertical="center" wrapText="1" shrinkToFit="1"/>
      <protection locked="0"/>
    </xf>
    <xf numFmtId="43" fontId="32" fillId="0" borderId="79" xfId="1" applyFont="1" applyBorder="1" applyAlignment="1" applyProtection="1">
      <alignment vertical="center"/>
      <protection locked="0"/>
    </xf>
    <xf numFmtId="43" fontId="32" fillId="0" borderId="72" xfId="1" applyFont="1" applyBorder="1" applyAlignment="1" applyProtection="1">
      <alignment vertical="center"/>
      <protection locked="0"/>
    </xf>
    <xf numFmtId="0" fontId="32" fillId="0" borderId="83" xfId="0" applyFont="1" applyBorder="1" applyAlignment="1" applyProtection="1">
      <alignment horizontal="left" vertical="center" wrapText="1" shrinkToFit="1"/>
      <protection locked="0"/>
    </xf>
    <xf numFmtId="43" fontId="32" fillId="0" borderId="79" xfId="1" applyFont="1" applyBorder="1" applyAlignment="1" applyProtection="1">
      <alignment horizontal="left" vertical="center"/>
      <protection locked="0"/>
    </xf>
    <xf numFmtId="43" fontId="32" fillId="0" borderId="76" xfId="1" applyFont="1" applyBorder="1" applyAlignment="1" applyProtection="1">
      <alignment vertical="center"/>
      <protection locked="0"/>
    </xf>
    <xf numFmtId="49" fontId="18" fillId="0" borderId="37" xfId="0" applyNumberFormat="1" applyFont="1" applyBorder="1" applyAlignment="1" applyProtection="1">
      <alignment horizontal="center" vertical="center" wrapText="1"/>
      <protection locked="0"/>
    </xf>
    <xf numFmtId="0" fontId="18" fillId="0" borderId="38" xfId="0" applyFont="1" applyBorder="1" applyAlignment="1" applyProtection="1">
      <alignment horizontal="center" vertical="center" wrapText="1"/>
      <protection locked="0"/>
    </xf>
    <xf numFmtId="0" fontId="18" fillId="0" borderId="38" xfId="0" applyFont="1" applyBorder="1" applyAlignment="1" applyProtection="1">
      <alignment horizontal="left" vertical="center" wrapText="1"/>
      <protection locked="0"/>
    </xf>
    <xf numFmtId="49" fontId="18" fillId="0" borderId="35" xfId="0" applyNumberFormat="1" applyFont="1" applyBorder="1" applyAlignment="1" applyProtection="1">
      <alignment horizontal="center" vertical="center" wrapText="1"/>
      <protection locked="0"/>
    </xf>
    <xf numFmtId="0" fontId="18" fillId="0" borderId="36" xfId="0" applyFont="1" applyBorder="1" applyAlignment="1" applyProtection="1">
      <alignment horizontal="center" vertical="center" wrapText="1"/>
      <protection locked="0"/>
    </xf>
    <xf numFmtId="0" fontId="18" fillId="0" borderId="36" xfId="0" applyFont="1" applyBorder="1" applyAlignment="1" applyProtection="1">
      <alignment horizontal="left" vertical="center" wrapText="1"/>
      <protection locked="0"/>
    </xf>
    <xf numFmtId="166" fontId="32" fillId="0" borderId="36" xfId="1" applyNumberFormat="1" applyFont="1" applyBorder="1" applyAlignment="1" applyProtection="1">
      <alignment vertical="center" wrapText="1"/>
      <protection locked="0"/>
    </xf>
    <xf numFmtId="166" fontId="32" fillId="0" borderId="48" xfId="1" applyNumberFormat="1" applyFont="1" applyBorder="1" applyAlignment="1" applyProtection="1">
      <alignment vertical="center" wrapText="1"/>
      <protection locked="0"/>
    </xf>
    <xf numFmtId="166" fontId="32" fillId="0" borderId="42" xfId="1" applyNumberFormat="1" applyFont="1" applyBorder="1" applyAlignment="1" applyProtection="1">
      <alignment vertical="center" wrapText="1"/>
      <protection locked="0"/>
    </xf>
    <xf numFmtId="0" fontId="32" fillId="0" borderId="15" xfId="0" applyFont="1" applyBorder="1" applyAlignment="1" applyProtection="1">
      <alignment wrapText="1" shrinkToFit="1"/>
      <protection locked="0"/>
    </xf>
    <xf numFmtId="166" fontId="32" fillId="0" borderId="63" xfId="0" applyNumberFormat="1" applyFont="1" applyBorder="1" applyAlignment="1" applyProtection="1">
      <alignment vertical="center"/>
      <protection locked="0"/>
    </xf>
    <xf numFmtId="0" fontId="17" fillId="0" borderId="23" xfId="0" applyFont="1" applyBorder="1" applyAlignment="1" applyProtection="1">
      <alignment vertical="center"/>
      <protection locked="0"/>
    </xf>
    <xf numFmtId="0" fontId="21" fillId="0" borderId="0" xfId="0" applyFont="1" applyAlignment="1">
      <alignment vertical="center"/>
    </xf>
    <xf numFmtId="0" fontId="17" fillId="0" borderId="11" xfId="0" applyFont="1" applyBorder="1" applyAlignment="1">
      <alignment horizontal="center"/>
    </xf>
    <xf numFmtId="167" fontId="45" fillId="0" borderId="0" xfId="9" applyNumberFormat="1" applyFont="1" applyProtection="1">
      <protection locked="0"/>
    </xf>
    <xf numFmtId="0" fontId="45" fillId="0" borderId="42" xfId="9" applyFont="1" applyBorder="1" applyAlignment="1">
      <alignment horizontal="center" vertical="center"/>
    </xf>
    <xf numFmtId="0" fontId="43" fillId="0" borderId="0" xfId="9" applyFont="1" applyAlignment="1">
      <alignment horizontal="center" vertical="center"/>
    </xf>
    <xf numFmtId="167" fontId="45" fillId="0" borderId="0" xfId="9" applyNumberFormat="1" applyFont="1"/>
    <xf numFmtId="0" fontId="65" fillId="0" borderId="0" xfId="0" applyFont="1" applyProtection="1">
      <protection locked="0"/>
    </xf>
    <xf numFmtId="167" fontId="65" fillId="0" borderId="0" xfId="0" applyNumberFormat="1" applyFont="1" applyAlignment="1" applyProtection="1">
      <alignment horizontal="left"/>
      <protection locked="0"/>
    </xf>
    <xf numFmtId="167" fontId="19" fillId="0" borderId="0" xfId="0" quotePrefix="1" applyNumberFormat="1" applyFont="1" applyAlignment="1" applyProtection="1">
      <alignment horizontal="left"/>
      <protection locked="0"/>
    </xf>
    <xf numFmtId="0" fontId="21" fillId="0" borderId="17" xfId="0" applyFont="1" applyBorder="1" applyAlignment="1" applyProtection="1">
      <alignment horizontal="left"/>
      <protection locked="0"/>
    </xf>
    <xf numFmtId="0" fontId="9" fillId="0" borderId="0" xfId="0" applyFont="1" applyAlignment="1">
      <alignment horizontal="right"/>
    </xf>
    <xf numFmtId="0" fontId="64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9" fillId="0" borderId="0" xfId="9" applyFont="1" applyAlignment="1">
      <alignment horizontal="center"/>
    </xf>
    <xf numFmtId="0" fontId="2" fillId="0" borderId="0" xfId="9" applyAlignment="1">
      <alignment horizontal="center"/>
    </xf>
    <xf numFmtId="0" fontId="40" fillId="0" borderId="0" xfId="9" applyFont="1" applyAlignment="1">
      <alignment horizontal="center" wrapText="1"/>
    </xf>
    <xf numFmtId="0" fontId="21" fillId="0" borderId="0" xfId="9" applyFont="1" applyAlignment="1">
      <alignment horizontal="center"/>
    </xf>
    <xf numFmtId="0" fontId="21" fillId="0" borderId="25" xfId="9" applyFont="1" applyBorder="1" applyAlignment="1">
      <alignment horizontal="center"/>
    </xf>
    <xf numFmtId="0" fontId="44" fillId="0" borderId="23" xfId="9" applyFont="1" applyBorder="1" applyAlignment="1">
      <alignment horizontal="center"/>
    </xf>
    <xf numFmtId="0" fontId="44" fillId="0" borderId="0" xfId="9" applyFont="1" applyAlignment="1">
      <alignment horizontal="center"/>
    </xf>
    <xf numFmtId="0" fontId="44" fillId="0" borderId="27" xfId="9" applyFont="1" applyBorder="1" applyAlignment="1">
      <alignment horizontal="center"/>
    </xf>
    <xf numFmtId="0" fontId="45" fillId="0" borderId="23" xfId="9" applyFont="1" applyBorder="1" applyAlignment="1">
      <alignment horizontal="center"/>
    </xf>
    <xf numFmtId="0" fontId="45" fillId="0" borderId="0" xfId="9" applyFont="1" applyAlignment="1">
      <alignment horizontal="center"/>
    </xf>
    <xf numFmtId="0" fontId="45" fillId="0" borderId="27" xfId="9" applyFont="1" applyBorder="1" applyAlignment="1">
      <alignment horizontal="center"/>
    </xf>
    <xf numFmtId="0" fontId="21" fillId="0" borderId="35" xfId="9" applyFont="1" applyBorder="1" applyAlignment="1">
      <alignment horizontal="center"/>
    </xf>
    <xf numFmtId="0" fontId="21" fillId="0" borderId="36" xfId="9" applyFont="1" applyBorder="1" applyAlignment="1">
      <alignment horizontal="center"/>
    </xf>
    <xf numFmtId="0" fontId="21" fillId="0" borderId="44" xfId="9" applyFont="1" applyBorder="1" applyAlignment="1">
      <alignment horizontal="center"/>
    </xf>
    <xf numFmtId="0" fontId="21" fillId="0" borderId="54" xfId="9" applyFont="1" applyBorder="1" applyAlignment="1">
      <alignment horizontal="center"/>
    </xf>
    <xf numFmtId="0" fontId="21" fillId="0" borderId="53" xfId="9" applyFont="1" applyBorder="1" applyAlignment="1">
      <alignment horizontal="center"/>
    </xf>
    <xf numFmtId="0" fontId="21" fillId="0" borderId="79" xfId="9" applyFont="1" applyBorder="1" applyAlignment="1">
      <alignment horizontal="center"/>
    </xf>
    <xf numFmtId="0" fontId="21" fillId="0" borderId="55" xfId="9" applyFont="1" applyBorder="1" applyAlignment="1">
      <alignment horizontal="center"/>
    </xf>
    <xf numFmtId="0" fontId="21" fillId="0" borderId="50" xfId="9" applyFont="1" applyBorder="1" applyAlignment="1">
      <alignment horizontal="center"/>
    </xf>
    <xf numFmtId="0" fontId="21" fillId="0" borderId="51" xfId="9" applyFont="1" applyBorder="1" applyAlignment="1">
      <alignment horizontal="center"/>
    </xf>
    <xf numFmtId="0" fontId="21" fillId="0" borderId="80" xfId="9" applyFont="1" applyBorder="1" applyAlignment="1">
      <alignment horizontal="center"/>
    </xf>
    <xf numFmtId="0" fontId="21" fillId="0" borderId="52" xfId="9" applyFont="1" applyBorder="1" applyAlignment="1">
      <alignment horizontal="center"/>
    </xf>
    <xf numFmtId="0" fontId="45" fillId="0" borderId="42" xfId="9" applyFont="1" applyBorder="1" applyAlignment="1" applyProtection="1">
      <alignment horizontal="left"/>
      <protection locked="0"/>
    </xf>
    <xf numFmtId="0" fontId="45" fillId="0" borderId="0" xfId="9" applyFont="1" applyAlignment="1" applyProtection="1">
      <alignment horizontal="center"/>
      <protection locked="0"/>
    </xf>
    <xf numFmtId="0" fontId="43" fillId="0" borderId="0" xfId="9" applyFont="1" applyAlignment="1" applyProtection="1">
      <alignment horizontal="left"/>
      <protection locked="0"/>
    </xf>
    <xf numFmtId="0" fontId="28" fillId="0" borderId="0" xfId="0" applyFont="1" applyAlignment="1">
      <alignment horizontal="right" wrapText="1"/>
    </xf>
    <xf numFmtId="0" fontId="20" fillId="0" borderId="21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17" fillId="0" borderId="23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27" xfId="0" applyFont="1" applyBorder="1" applyAlignment="1">
      <alignment horizontal="left" vertical="center"/>
    </xf>
    <xf numFmtId="0" fontId="19" fillId="0" borderId="23" xfId="0" applyFont="1" applyBorder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21" fillId="0" borderId="23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1" fillId="0" borderId="27" xfId="0" applyFont="1" applyBorder="1" applyAlignment="1">
      <alignment horizontal="center"/>
    </xf>
    <xf numFmtId="0" fontId="21" fillId="0" borderId="21" xfId="0" applyFont="1" applyBorder="1" applyAlignment="1">
      <alignment horizontal="center"/>
    </xf>
    <xf numFmtId="0" fontId="21" fillId="0" borderId="22" xfId="0" applyFont="1" applyBorder="1" applyAlignment="1">
      <alignment horizontal="center"/>
    </xf>
    <xf numFmtId="0" fontId="21" fillId="0" borderId="26" xfId="0" applyFont="1" applyBorder="1" applyAlignment="1">
      <alignment horizontal="center"/>
    </xf>
    <xf numFmtId="0" fontId="17" fillId="0" borderId="23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7" fillId="0" borderId="27" xfId="0" applyFont="1" applyBorder="1" applyAlignment="1">
      <alignment horizontal="left"/>
    </xf>
    <xf numFmtId="0" fontId="21" fillId="0" borderId="23" xfId="0" applyFont="1" applyBorder="1" applyAlignment="1">
      <alignment horizontal="right"/>
    </xf>
    <xf numFmtId="0" fontId="21" fillId="0" borderId="0" xfId="0" applyFont="1" applyAlignment="1">
      <alignment horizontal="right"/>
    </xf>
    <xf numFmtId="0" fontId="20" fillId="0" borderId="23" xfId="0" applyFont="1" applyBorder="1" applyAlignment="1">
      <alignment horizontal="right"/>
    </xf>
    <xf numFmtId="0" fontId="20" fillId="0" borderId="0" xfId="0" applyFont="1" applyAlignment="1">
      <alignment horizontal="right"/>
    </xf>
    <xf numFmtId="0" fontId="21" fillId="0" borderId="9" xfId="0" applyFont="1" applyBorder="1" applyAlignment="1" applyProtection="1">
      <alignment horizontal="left" vertical="center"/>
      <protection locked="0"/>
    </xf>
    <xf numFmtId="0" fontId="21" fillId="0" borderId="86" xfId="0" applyFont="1" applyBorder="1" applyAlignment="1" applyProtection="1">
      <alignment horizontal="left" vertical="center"/>
      <protection locked="0"/>
    </xf>
    <xf numFmtId="0" fontId="21" fillId="0" borderId="10" xfId="0" applyFont="1" applyBorder="1" applyAlignment="1" applyProtection="1">
      <alignment horizontal="left" vertical="center"/>
      <protection locked="0"/>
    </xf>
    <xf numFmtId="0" fontId="21" fillId="0" borderId="9" xfId="0" applyFont="1" applyBorder="1" applyAlignment="1">
      <alignment horizontal="left" vertical="center"/>
    </xf>
    <xf numFmtId="0" fontId="21" fillId="0" borderId="86" xfId="0" applyFont="1" applyBorder="1" applyAlignment="1">
      <alignment horizontal="left" vertical="center"/>
    </xf>
    <xf numFmtId="0" fontId="21" fillId="0" borderId="10" xfId="0" applyFont="1" applyBorder="1" applyAlignment="1">
      <alignment horizontal="left" vertical="center"/>
    </xf>
    <xf numFmtId="0" fontId="20" fillId="0" borderId="19" xfId="0" applyFont="1" applyBorder="1" applyAlignment="1">
      <alignment horizontal="center" vertical="center"/>
    </xf>
    <xf numFmtId="0" fontId="21" fillId="0" borderId="11" xfId="0" applyFont="1" applyBorder="1" applyAlignment="1">
      <alignment horizontal="left" wrapText="1"/>
    </xf>
    <xf numFmtId="0" fontId="21" fillId="0" borderId="12" xfId="0" applyFont="1" applyBorder="1" applyAlignment="1">
      <alignment horizontal="left" wrapText="1"/>
    </xf>
    <xf numFmtId="0" fontId="21" fillId="0" borderId="26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17" fillId="0" borderId="23" xfId="0" applyFont="1" applyBorder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27" xfId="0" applyFont="1" applyBorder="1" applyAlignment="1" applyProtection="1">
      <alignment horizontal="center" vertical="center" wrapText="1"/>
      <protection locked="0"/>
    </xf>
    <xf numFmtId="0" fontId="20" fillId="0" borderId="23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1" fillId="0" borderId="21" xfId="0" applyFont="1" applyBorder="1" applyAlignment="1">
      <alignment horizontal="center" vertical="center"/>
    </xf>
    <xf numFmtId="0" fontId="21" fillId="0" borderId="23" xfId="0" applyFont="1" applyBorder="1" applyAlignment="1">
      <alignment horizontal="left" vertical="center"/>
    </xf>
    <xf numFmtId="0" fontId="21" fillId="0" borderId="27" xfId="0" applyFont="1" applyBorder="1" applyAlignment="1">
      <alignment horizontal="left" vertical="center"/>
    </xf>
    <xf numFmtId="0" fontId="25" fillId="0" borderId="23" xfId="0" applyFont="1" applyBorder="1" applyAlignment="1">
      <alignment horizontal="center"/>
    </xf>
    <xf numFmtId="0" fontId="25" fillId="0" borderId="27" xfId="0" applyFont="1" applyBorder="1" applyAlignment="1">
      <alignment horizontal="center"/>
    </xf>
    <xf numFmtId="0" fontId="20" fillId="0" borderId="27" xfId="0" applyFont="1" applyBorder="1" applyAlignment="1">
      <alignment horizontal="center"/>
    </xf>
    <xf numFmtId="0" fontId="21" fillId="0" borderId="23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28" fillId="0" borderId="0" xfId="0" applyFont="1" applyAlignment="1">
      <alignment horizontal="right" vertical="center"/>
    </xf>
    <xf numFmtId="49" fontId="18" fillId="0" borderId="0" xfId="0" applyNumberFormat="1" applyFont="1" applyAlignment="1">
      <alignment horizontal="center"/>
    </xf>
    <xf numFmtId="0" fontId="20" fillId="0" borderId="0" xfId="0" applyFont="1" applyAlignment="1">
      <alignment horizontal="left"/>
    </xf>
    <xf numFmtId="166" fontId="20" fillId="0" borderId="0" xfId="0" applyNumberFormat="1" applyFont="1" applyAlignment="1">
      <alignment horizontal="center"/>
    </xf>
    <xf numFmtId="166" fontId="20" fillId="0" borderId="42" xfId="0" applyNumberFormat="1" applyFont="1" applyBorder="1" applyAlignment="1">
      <alignment horizontal="left"/>
    </xf>
    <xf numFmtId="166" fontId="20" fillId="0" borderId="0" xfId="0" applyNumberFormat="1" applyFont="1" applyAlignment="1">
      <alignment horizontal="left"/>
    </xf>
    <xf numFmtId="166" fontId="20" fillId="0" borderId="62" xfId="0" applyNumberFormat="1" applyFont="1" applyBorder="1" applyAlignment="1">
      <alignment horizontal="left"/>
    </xf>
    <xf numFmtId="0" fontId="20" fillId="0" borderId="0" xfId="0" applyFont="1" applyAlignment="1" applyProtection="1">
      <alignment horizontal="left"/>
      <protection locked="0"/>
    </xf>
    <xf numFmtId="166" fontId="20" fillId="0" borderId="0" xfId="0" applyNumberFormat="1" applyFont="1" applyAlignment="1" applyProtection="1">
      <alignment horizontal="left"/>
      <protection locked="0"/>
    </xf>
    <xf numFmtId="166" fontId="32" fillId="0" borderId="40" xfId="0" quotePrefix="1" applyNumberFormat="1" applyFont="1" applyBorder="1" applyAlignment="1">
      <alignment horizontal="left" wrapText="1"/>
    </xf>
    <xf numFmtId="166" fontId="32" fillId="0" borderId="40" xfId="0" applyNumberFormat="1" applyFont="1" applyBorder="1" applyAlignment="1">
      <alignment horizontal="left" wrapText="1"/>
    </xf>
    <xf numFmtId="166" fontId="32" fillId="0" borderId="46" xfId="0" applyNumberFormat="1" applyFont="1" applyBorder="1" applyAlignment="1">
      <alignment horizontal="left" wrapText="1"/>
    </xf>
    <xf numFmtId="166" fontId="32" fillId="0" borderId="27" xfId="0" applyNumberFormat="1" applyFont="1" applyBorder="1" applyAlignment="1">
      <alignment horizontal="center" vertical="center"/>
    </xf>
    <xf numFmtId="166" fontId="17" fillId="0" borderId="11" xfId="1" applyNumberFormat="1" applyFont="1" applyBorder="1" applyAlignment="1" applyProtection="1">
      <alignment horizontal="center" vertical="center" wrapText="1" shrinkToFit="1"/>
      <protection locked="0"/>
    </xf>
    <xf numFmtId="166" fontId="17" fillId="0" borderId="13" xfId="1" applyNumberFormat="1" applyFont="1" applyBorder="1" applyAlignment="1" applyProtection="1">
      <alignment horizontal="center" vertical="center" wrapText="1" shrinkToFit="1"/>
      <protection locked="0"/>
    </xf>
    <xf numFmtId="166" fontId="17" fillId="0" borderId="11" xfId="1" applyNumberFormat="1" applyFont="1" applyBorder="1" applyAlignment="1" applyProtection="1">
      <alignment horizontal="center" vertical="center" wrapText="1"/>
      <protection locked="0"/>
    </xf>
    <xf numFmtId="166" fontId="17" fillId="0" borderId="13" xfId="1" applyNumberFormat="1" applyFont="1" applyBorder="1" applyAlignment="1" applyProtection="1">
      <alignment horizontal="center" vertical="center" wrapText="1"/>
      <protection locked="0"/>
    </xf>
    <xf numFmtId="166" fontId="32" fillId="0" borderId="64" xfId="0" applyNumberFormat="1" applyFont="1" applyBorder="1" applyAlignment="1">
      <alignment horizontal="center" vertical="center" wrapText="1"/>
    </xf>
    <xf numFmtId="166" fontId="32" fillId="0" borderId="66" xfId="0" applyNumberFormat="1" applyFont="1" applyBorder="1" applyAlignment="1">
      <alignment horizontal="center" vertical="center" wrapText="1"/>
    </xf>
    <xf numFmtId="166" fontId="32" fillId="0" borderId="65" xfId="0" applyNumberFormat="1" applyFont="1" applyBorder="1" applyAlignment="1">
      <alignment horizontal="center" vertical="center" wrapText="1"/>
    </xf>
    <xf numFmtId="166" fontId="32" fillId="0" borderId="67" xfId="0" applyNumberFormat="1" applyFont="1" applyBorder="1" applyAlignment="1">
      <alignment horizontal="center" vertical="center" wrapText="1"/>
    </xf>
    <xf numFmtId="166" fontId="32" fillId="0" borderId="19" xfId="0" applyNumberFormat="1" applyFont="1" applyBorder="1" applyAlignment="1">
      <alignment horizontal="center" vertical="center"/>
    </xf>
    <xf numFmtId="0" fontId="32" fillId="0" borderId="0" xfId="0" applyFont="1" applyAlignment="1">
      <alignment horizontal="left"/>
    </xf>
    <xf numFmtId="166" fontId="32" fillId="0" borderId="0" xfId="0" applyNumberFormat="1" applyFont="1" applyAlignment="1">
      <alignment horizontal="left"/>
    </xf>
    <xf numFmtId="166" fontId="18" fillId="0" borderId="42" xfId="0" applyNumberFormat="1" applyFont="1" applyBorder="1" applyAlignment="1" applyProtection="1">
      <alignment horizontal="center"/>
      <protection locked="0"/>
    </xf>
    <xf numFmtId="166" fontId="32" fillId="0" borderId="0" xfId="0" applyNumberFormat="1" applyFont="1" applyAlignment="1" applyProtection="1">
      <alignment horizontal="center"/>
      <protection locked="0"/>
    </xf>
    <xf numFmtId="166" fontId="32" fillId="0" borderId="25" xfId="0" applyNumberFormat="1" applyFont="1" applyBorder="1" applyAlignment="1" applyProtection="1">
      <alignment horizontal="left"/>
      <protection locked="0"/>
    </xf>
    <xf numFmtId="166" fontId="18" fillId="0" borderId="22" xfId="0" quotePrefix="1" applyNumberFormat="1" applyFont="1" applyBorder="1" applyAlignment="1">
      <alignment horizontal="center" vertical="center"/>
    </xf>
    <xf numFmtId="166" fontId="18" fillId="0" borderId="22" xfId="0" applyNumberFormat="1" applyFont="1" applyBorder="1" applyAlignment="1">
      <alignment horizontal="center" vertical="center"/>
    </xf>
    <xf numFmtId="166" fontId="18" fillId="0" borderId="26" xfId="0" applyNumberFormat="1" applyFont="1" applyBorder="1" applyAlignment="1">
      <alignment horizontal="center" vertical="center"/>
    </xf>
    <xf numFmtId="166" fontId="18" fillId="0" borderId="25" xfId="0" applyNumberFormat="1" applyFont="1" applyBorder="1" applyAlignment="1">
      <alignment horizontal="center" vertical="center"/>
    </xf>
    <xf numFmtId="166" fontId="18" fillId="0" borderId="19" xfId="0" applyNumberFormat="1" applyFont="1" applyBorder="1" applyAlignment="1">
      <alignment horizontal="center" vertical="center"/>
    </xf>
    <xf numFmtId="166" fontId="32" fillId="0" borderId="28" xfId="0" applyNumberFormat="1" applyFont="1" applyBorder="1" applyAlignment="1">
      <alignment horizontal="center" vertical="center"/>
    </xf>
    <xf numFmtId="166" fontId="32" fillId="0" borderId="29" xfId="0" applyNumberFormat="1" applyFont="1" applyBorder="1" applyAlignment="1">
      <alignment horizontal="center" vertical="center"/>
    </xf>
    <xf numFmtId="166" fontId="32" fillId="0" borderId="30" xfId="0" applyNumberFormat="1" applyFont="1" applyBorder="1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 wrapText="1"/>
    </xf>
    <xf numFmtId="49" fontId="18" fillId="0" borderId="12" xfId="0" applyNumberFormat="1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166" fontId="32" fillId="0" borderId="31" xfId="0" applyNumberFormat="1" applyFont="1" applyBorder="1" applyAlignment="1">
      <alignment horizontal="center" vertical="center" wrapText="1"/>
    </xf>
    <xf numFmtId="166" fontId="32" fillId="0" borderId="32" xfId="0" applyNumberFormat="1" applyFont="1" applyBorder="1" applyAlignment="1">
      <alignment horizontal="center" vertical="top" wrapText="1"/>
    </xf>
    <xf numFmtId="166" fontId="32" fillId="0" borderId="33" xfId="0" applyNumberFormat="1" applyFont="1" applyBorder="1" applyAlignment="1">
      <alignment horizontal="center" vertical="top" wrapText="1"/>
    </xf>
    <xf numFmtId="0" fontId="18" fillId="0" borderId="13" xfId="0" applyFont="1" applyBorder="1" applyAlignment="1">
      <alignment horizontal="center" vertical="center" wrapText="1"/>
    </xf>
    <xf numFmtId="166" fontId="18" fillId="0" borderId="21" xfId="0" applyNumberFormat="1" applyFont="1" applyBorder="1" applyAlignment="1">
      <alignment horizontal="center" wrapText="1"/>
    </xf>
    <xf numFmtId="166" fontId="18" fillId="0" borderId="22" xfId="0" applyNumberFormat="1" applyFont="1" applyBorder="1" applyAlignment="1">
      <alignment horizontal="center"/>
    </xf>
    <xf numFmtId="166" fontId="18" fillId="0" borderId="26" xfId="0" applyNumberFormat="1" applyFont="1" applyBorder="1" applyAlignment="1">
      <alignment horizontal="center"/>
    </xf>
    <xf numFmtId="166" fontId="32" fillId="0" borderId="24" xfId="0" quotePrefix="1" applyNumberFormat="1" applyFont="1" applyBorder="1" applyAlignment="1">
      <alignment horizontal="center" vertical="center"/>
    </xf>
    <xf numFmtId="166" fontId="32" fillId="0" borderId="25" xfId="0" applyNumberFormat="1" applyFont="1" applyBorder="1" applyAlignment="1">
      <alignment horizontal="center" vertical="center"/>
    </xf>
    <xf numFmtId="166" fontId="32" fillId="0" borderId="28" xfId="0" applyNumberFormat="1" applyFont="1" applyBorder="1" applyAlignment="1">
      <alignment horizontal="center" vertical="center" wrapText="1"/>
    </xf>
    <xf numFmtId="166" fontId="32" fillId="0" borderId="29" xfId="0" applyNumberFormat="1" applyFont="1" applyBorder="1" applyAlignment="1">
      <alignment horizontal="center" vertical="center" wrapText="1"/>
    </xf>
    <xf numFmtId="166" fontId="32" fillId="0" borderId="30" xfId="0" applyNumberFormat="1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wrapText="1"/>
    </xf>
    <xf numFmtId="0" fontId="24" fillId="0" borderId="0" xfId="0" applyFont="1" applyAlignment="1">
      <alignment horizontal="center" wrapText="1"/>
    </xf>
    <xf numFmtId="0" fontId="24" fillId="0" borderId="27" xfId="0" applyFont="1" applyBorder="1" applyAlignment="1">
      <alignment horizont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165" fontId="19" fillId="0" borderId="0" xfId="0" applyNumberFormat="1" applyFont="1" applyAlignment="1">
      <alignment horizontal="left"/>
    </xf>
    <xf numFmtId="0" fontId="21" fillId="0" borderId="0" xfId="0" applyFont="1" applyAlignment="1" applyProtection="1">
      <alignment horizontal="center"/>
      <protection locked="0"/>
    </xf>
    <xf numFmtId="0" fontId="20" fillId="0" borderId="11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 textRotation="180"/>
    </xf>
    <xf numFmtId="0" fontId="20" fillId="0" borderId="12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23" xfId="0" applyFont="1" applyBorder="1" applyAlignment="1" applyProtection="1">
      <alignment horizontal="center"/>
      <protection locked="0"/>
    </xf>
    <xf numFmtId="0" fontId="21" fillId="0" borderId="27" xfId="0" applyFont="1" applyBorder="1" applyAlignment="1" applyProtection="1">
      <alignment horizontal="center"/>
      <protection locked="0"/>
    </xf>
    <xf numFmtId="0" fontId="21" fillId="0" borderId="23" xfId="0" applyFont="1" applyBorder="1" applyAlignment="1">
      <alignment horizontal="left" indent="1"/>
    </xf>
    <xf numFmtId="0" fontId="21" fillId="0" borderId="0" xfId="0" applyFont="1" applyAlignment="1">
      <alignment horizontal="left" indent="1"/>
    </xf>
    <xf numFmtId="0" fontId="21" fillId="0" borderId="27" xfId="0" applyFont="1" applyBorder="1" applyAlignment="1">
      <alignment horizontal="left" indent="1"/>
    </xf>
    <xf numFmtId="0" fontId="53" fillId="0" borderId="0" xfId="12" applyFont="1" applyAlignment="1">
      <alignment horizontal="right" vertical="center"/>
    </xf>
    <xf numFmtId="0" fontId="18" fillId="0" borderId="0" xfId="12" applyFont="1" applyAlignment="1" applyProtection="1">
      <alignment horizontal="center"/>
      <protection locked="0"/>
    </xf>
    <xf numFmtId="0" fontId="20" fillId="0" borderId="0" xfId="7" applyFont="1" applyAlignment="1" applyProtection="1">
      <alignment horizontal="left"/>
      <protection locked="0"/>
    </xf>
    <xf numFmtId="0" fontId="60" fillId="0" borderId="21" xfId="12" applyFont="1" applyBorder="1" applyAlignment="1">
      <alignment horizontal="center"/>
    </xf>
    <xf numFmtId="0" fontId="60" fillId="0" borderId="22" xfId="12" applyFont="1" applyBorder="1" applyAlignment="1">
      <alignment horizontal="center"/>
    </xf>
    <xf numFmtId="0" fontId="60" fillId="0" borderId="26" xfId="12" applyFont="1" applyBorder="1" applyAlignment="1">
      <alignment horizontal="center"/>
    </xf>
    <xf numFmtId="0" fontId="60" fillId="0" borderId="21" xfId="12" applyFont="1" applyBorder="1" applyAlignment="1">
      <alignment horizontal="center" shrinkToFit="1"/>
    </xf>
    <xf numFmtId="0" fontId="60" fillId="0" borderId="26" xfId="12" applyFont="1" applyBorder="1" applyAlignment="1">
      <alignment horizontal="center" shrinkToFit="1"/>
    </xf>
    <xf numFmtId="0" fontId="20" fillId="0" borderId="26" xfId="12" applyFont="1" applyBorder="1" applyAlignment="1" applyProtection="1">
      <alignment horizontal="center" vertical="center" wrapText="1"/>
      <protection locked="0"/>
    </xf>
    <xf numFmtId="0" fontId="20" fillId="0" borderId="27" xfId="12" applyFont="1" applyBorder="1" applyAlignment="1" applyProtection="1">
      <alignment horizontal="center" vertical="center" wrapText="1"/>
      <protection locked="0"/>
    </xf>
    <xf numFmtId="0" fontId="21" fillId="0" borderId="35" xfId="12" applyFont="1" applyBorder="1" applyAlignment="1" applyProtection="1">
      <alignment horizontal="left"/>
      <protection locked="0"/>
    </xf>
    <xf numFmtId="0" fontId="21" fillId="0" borderId="44" xfId="12" applyFont="1" applyBorder="1" applyAlignment="1" applyProtection="1">
      <alignment horizontal="left"/>
      <protection locked="0"/>
    </xf>
    <xf numFmtId="0" fontId="21" fillId="0" borderId="75" xfId="12" applyFont="1" applyBorder="1" applyAlignment="1" applyProtection="1">
      <alignment horizontal="left"/>
      <protection locked="0"/>
    </xf>
    <xf numFmtId="0" fontId="21" fillId="0" borderId="76" xfId="12" applyFont="1" applyBorder="1" applyAlignment="1" applyProtection="1">
      <alignment horizontal="left"/>
      <protection locked="0"/>
    </xf>
    <xf numFmtId="0" fontId="21" fillId="0" borderId="81" xfId="12" applyFont="1" applyBorder="1" applyAlignment="1" applyProtection="1">
      <alignment horizontal="left"/>
      <protection locked="0"/>
    </xf>
    <xf numFmtId="0" fontId="21" fillId="0" borderId="82" xfId="12" applyFont="1" applyBorder="1" applyAlignment="1" applyProtection="1">
      <alignment horizontal="left"/>
      <protection locked="0"/>
    </xf>
    <xf numFmtId="0" fontId="21" fillId="0" borderId="24" xfId="12" applyFont="1" applyBorder="1" applyAlignment="1">
      <alignment horizontal="center" vertical="center"/>
    </xf>
    <xf numFmtId="0" fontId="21" fillId="0" borderId="25" xfId="12" applyFont="1" applyBorder="1" applyAlignment="1">
      <alignment horizontal="center" vertical="center"/>
    </xf>
    <xf numFmtId="0" fontId="21" fillId="0" borderId="19" xfId="12" applyFont="1" applyBorder="1" applyAlignment="1">
      <alignment horizontal="center" vertical="center"/>
    </xf>
    <xf numFmtId="0" fontId="20" fillId="0" borderId="11" xfId="12" applyFont="1" applyBorder="1" applyAlignment="1" applyProtection="1">
      <alignment horizontal="center" vertical="center"/>
      <protection locked="0"/>
    </xf>
    <xf numFmtId="0" fontId="20" fillId="0" borderId="12" xfId="12" applyFont="1" applyBorder="1" applyAlignment="1" applyProtection="1">
      <alignment horizontal="center" vertical="center"/>
      <protection locked="0"/>
    </xf>
    <xf numFmtId="0" fontId="56" fillId="0" borderId="26" xfId="12" applyFont="1" applyBorder="1" applyAlignment="1" applyProtection="1">
      <alignment horizontal="center" vertical="center" wrapText="1"/>
      <protection locked="0"/>
    </xf>
    <xf numFmtId="0" fontId="56" fillId="0" borderId="27" xfId="12" applyFont="1" applyBorder="1" applyAlignment="1" applyProtection="1">
      <alignment horizontal="center" vertical="center" wrapText="1"/>
      <protection locked="0"/>
    </xf>
    <xf numFmtId="0" fontId="20" fillId="0" borderId="21" xfId="12" applyFont="1" applyBorder="1" applyAlignment="1" applyProtection="1">
      <alignment horizontal="center" vertical="center"/>
      <protection locked="0"/>
    </xf>
    <xf numFmtId="0" fontId="20" fillId="0" borderId="26" xfId="12" applyFont="1" applyBorder="1" applyAlignment="1" applyProtection="1">
      <alignment horizontal="center" vertical="center"/>
      <protection locked="0"/>
    </xf>
    <xf numFmtId="0" fontId="20" fillId="0" borderId="23" xfId="12" applyFont="1" applyBorder="1" applyAlignment="1" applyProtection="1">
      <alignment horizontal="center" vertical="center"/>
      <protection locked="0"/>
    </xf>
    <xf numFmtId="0" fontId="20" fillId="0" borderId="27" xfId="12" applyFont="1" applyBorder="1" applyAlignment="1" applyProtection="1">
      <alignment horizontal="center" vertical="center"/>
      <protection locked="0"/>
    </xf>
    <xf numFmtId="0" fontId="20" fillId="0" borderId="11" xfId="12" applyFont="1" applyBorder="1" applyAlignment="1" applyProtection="1">
      <alignment horizontal="center" vertical="center" wrapText="1"/>
      <protection locked="0"/>
    </xf>
    <xf numFmtId="0" fontId="20" fillId="0" borderId="12" xfId="12" applyFont="1" applyBorder="1" applyAlignment="1" applyProtection="1">
      <alignment horizontal="center" vertical="center" wrapText="1"/>
      <protection locked="0"/>
    </xf>
    <xf numFmtId="0" fontId="57" fillId="0" borderId="11" xfId="12" applyFont="1" applyBorder="1" applyAlignment="1" applyProtection="1">
      <alignment horizontal="center" vertical="center" wrapText="1" readingOrder="1"/>
      <protection locked="0"/>
    </xf>
    <xf numFmtId="0" fontId="57" fillId="0" borderId="12" xfId="12" applyFont="1" applyBorder="1" applyAlignment="1" applyProtection="1">
      <alignment horizontal="center" vertical="center" wrapText="1" readingOrder="1"/>
      <protection locked="0"/>
    </xf>
    <xf numFmtId="0" fontId="21" fillId="0" borderId="42" xfId="12" applyFont="1" applyBorder="1" applyAlignment="1" applyProtection="1">
      <alignment horizontal="center"/>
      <protection locked="0"/>
    </xf>
    <xf numFmtId="0" fontId="21" fillId="0" borderId="0" xfId="12" applyFont="1" applyAlignment="1" applyProtection="1">
      <alignment horizontal="center"/>
      <protection locked="0"/>
    </xf>
    <xf numFmtId="0" fontId="21" fillId="0" borderId="23" xfId="12" applyFont="1" applyBorder="1" applyAlignment="1" applyProtection="1">
      <alignment horizontal="left"/>
      <protection locked="0"/>
    </xf>
    <xf numFmtId="0" fontId="21" fillId="0" borderId="0" xfId="12" applyFont="1" applyAlignment="1" applyProtection="1">
      <alignment horizontal="left"/>
      <protection locked="0"/>
    </xf>
    <xf numFmtId="0" fontId="21" fillId="0" borderId="69" xfId="12" applyFont="1" applyBorder="1" applyAlignment="1" applyProtection="1">
      <alignment horizontal="left"/>
      <protection locked="0"/>
    </xf>
    <xf numFmtId="0" fontId="21" fillId="0" borderId="71" xfId="12" applyFont="1" applyBorder="1" applyAlignment="1" applyProtection="1">
      <alignment horizontal="left"/>
      <protection locked="0"/>
    </xf>
    <xf numFmtId="0" fontId="21" fillId="0" borderId="24" xfId="12" applyFont="1" applyBorder="1" applyAlignment="1" applyProtection="1">
      <alignment horizontal="center"/>
      <protection locked="0"/>
    </xf>
    <xf numFmtId="0" fontId="21" fillId="0" borderId="25" xfId="12" applyFont="1" applyBorder="1" applyAlignment="1" applyProtection="1">
      <alignment horizontal="center"/>
      <protection locked="0"/>
    </xf>
    <xf numFmtId="0" fontId="21" fillId="0" borderId="66" xfId="12" applyFont="1" applyBorder="1" applyAlignment="1" applyProtection="1">
      <alignment horizontal="center"/>
      <protection locked="0"/>
    </xf>
    <xf numFmtId="0" fontId="21" fillId="0" borderId="68" xfId="12" applyFont="1" applyBorder="1" applyAlignment="1" applyProtection="1">
      <alignment horizontal="center"/>
      <protection locked="0"/>
    </xf>
    <xf numFmtId="0" fontId="17" fillId="0" borderId="21" xfId="12" applyFont="1" applyBorder="1" applyAlignment="1" applyProtection="1">
      <alignment horizontal="center"/>
      <protection locked="0"/>
    </xf>
    <xf numFmtId="0" fontId="17" fillId="0" borderId="22" xfId="12" applyFont="1" applyBorder="1" applyAlignment="1" applyProtection="1">
      <alignment horizontal="center"/>
      <protection locked="0"/>
    </xf>
    <xf numFmtId="0" fontId="17" fillId="0" borderId="0" xfId="12" applyFont="1" applyAlignment="1" applyProtection="1">
      <alignment horizontal="center"/>
      <protection locked="0"/>
    </xf>
    <xf numFmtId="0" fontId="17" fillId="0" borderId="27" xfId="12" applyFont="1" applyBorder="1" applyAlignment="1" applyProtection="1">
      <alignment horizontal="center"/>
      <protection locked="0"/>
    </xf>
    <xf numFmtId="0" fontId="21" fillId="0" borderId="0" xfId="12" applyFont="1" applyAlignment="1" applyProtection="1">
      <alignment horizontal="left" vertical="top" wrapText="1"/>
      <protection locked="0"/>
    </xf>
  </cellXfs>
  <cellStyles count="14">
    <cellStyle name="Comma" xfId="1" builtinId="3"/>
    <cellStyle name="Comma 2" xfId="2" xr:uid="{00000000-0005-0000-0000-000031000000}"/>
    <cellStyle name="Comma 2 2" xfId="6" xr:uid="{60200F4C-9541-4848-ACE9-E408184CD04E}"/>
    <cellStyle name="Comma 3" xfId="5" xr:uid="{819B61EC-479D-4A77-9922-98EF2C6E79DE}"/>
    <cellStyle name="Comma 4" xfId="10" xr:uid="{78BFCC8C-4086-44D3-9EFD-B5AB087C3153}"/>
    <cellStyle name="Hyperlink" xfId="13" builtinId="8"/>
    <cellStyle name="Hyperlink 2" xfId="8" xr:uid="{428F53FD-16B7-4632-9426-739838E66D01}"/>
    <cellStyle name="Normal" xfId="0" builtinId="0"/>
    <cellStyle name="Normal 2" xfId="4" xr:uid="{E9D2D6E0-1CE4-447B-8D98-8F5B8D91544F}"/>
    <cellStyle name="Normal 2 2" xfId="7" xr:uid="{65207706-14DC-4A74-A75E-134CE1B6C8EE}"/>
    <cellStyle name="Normal 3" xfId="9" xr:uid="{959DDAB9-EBF6-4214-8FAD-3150DEB308F3}"/>
    <cellStyle name="Normal 4" xfId="12" xr:uid="{C4EAFE6E-0010-471F-8DDD-99BBE1B921B4}"/>
    <cellStyle name="Normal_Sheet1" xfId="3" xr:uid="{00000000-0005-0000-0000-000032000000}"/>
    <cellStyle name="Percent 2" xfId="11" xr:uid="{796C460A-83EC-4AF3-A5D6-23CF199C815D}"/>
  </cellStyles>
  <dxfs count="54">
    <dxf>
      <border outline="0">
        <top style="medium">
          <color rgb="FFCCCCCC"/>
        </top>
      </border>
    </dxf>
    <dxf>
      <border outline="0">
        <bottom style="medium">
          <color rgb="FFCCCCCC"/>
        </bottom>
      </border>
    </dxf>
    <dxf>
      <font>
        <b val="0"/>
        <i val="0"/>
        <strike val="0"/>
        <u val="none"/>
        <sz val="10"/>
        <color theme="1"/>
        <name val="Calibri"/>
        <family val="2"/>
        <scheme val="none"/>
      </font>
    </dxf>
    <dxf>
      <font>
        <b val="0"/>
        <i val="0"/>
        <strike val="0"/>
        <u val="none"/>
        <sz val="10"/>
        <color theme="1"/>
        <name val="Calibri"/>
        <family val="2"/>
        <scheme val="none"/>
      </font>
    </dxf>
    <dxf>
      <font>
        <b val="0"/>
        <i val="0"/>
        <strike val="0"/>
        <u val="none"/>
        <sz val="10"/>
        <color theme="1"/>
        <name val="Calibri"/>
        <family val="2"/>
        <scheme val="none"/>
      </font>
    </dxf>
    <dxf>
      <font>
        <b val="0"/>
        <i val="0"/>
        <strike val="0"/>
        <u val="none"/>
        <sz val="10"/>
        <color theme="1"/>
        <name val="Calibri"/>
        <family val="2"/>
        <scheme val="none"/>
      </font>
    </dxf>
    <dxf>
      <font>
        <b val="0"/>
        <i val="0"/>
        <strike val="0"/>
        <u val="none"/>
        <sz val="10"/>
        <color theme="1"/>
        <name val="Calibri"/>
        <family val="2"/>
        <scheme val="none"/>
      </font>
    </dxf>
    <dxf>
      <font>
        <b val="0"/>
        <i val="0"/>
        <strike val="0"/>
        <u val="none"/>
        <sz val="10"/>
        <color theme="1"/>
        <name val="Calibri"/>
        <family val="2"/>
        <scheme val="none"/>
      </font>
    </dxf>
    <dxf>
      <font>
        <b val="0"/>
        <i val="0"/>
        <strike val="0"/>
        <u val="none"/>
        <sz val="10"/>
        <color theme="1"/>
        <name val="Calibri"/>
        <family val="2"/>
        <scheme val="none"/>
      </font>
      <numFmt numFmtId="14" formatCode="0.00%"/>
    </dxf>
    <dxf>
      <font>
        <b val="0"/>
        <i val="0"/>
        <strike val="0"/>
        <u val="none"/>
        <sz val="10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4" formatCode="0.00%"/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4" formatCode="0.00%"/>
      <border diagonalUp="0" diagonalDown="0">
        <left style="thin">
          <color theme="7"/>
        </left>
        <right/>
        <top style="thin">
          <color theme="7"/>
        </top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4" formatCode="0.00%"/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4" formatCode="0.00%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1"/>
    </dxf>
    <dxf>
      <protection locked="1" hidden="1"/>
    </dxf>
    <dxf>
      <protection locked="1" hidden="1"/>
    </dxf>
    <dxf>
      <numFmt numFmtId="13" formatCode="0%"/>
      <protection locked="1" hidden="0"/>
    </dxf>
    <dxf>
      <protection locked="0" hidden="0"/>
    </dxf>
    <dxf>
      <numFmt numFmtId="13" formatCode="0%"/>
      <protection locked="1" hidden="0"/>
    </dxf>
    <dxf>
      <protection locked="0" hidden="0"/>
    </dxf>
    <dxf>
      <protection locked="0" hidden="0"/>
    </dxf>
    <dxf>
      <protection locked="0" hidden="0"/>
    </dxf>
    <dxf>
      <numFmt numFmtId="30" formatCode="@"/>
      <protection locked="0" hidden="0"/>
    </dxf>
    <dxf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Times New Roman"/>
        <family val="1"/>
        <scheme val="none"/>
      </font>
      <numFmt numFmtId="13" formatCode="0%"/>
      <alignment horizontal="right" vertical="bottom" textRotation="0" wrapText="0" indent="0" justifyLastLine="0" shrinkToFit="0" readingOrder="0"/>
      <border diagonalUp="0" diagonalDown="0">
        <left style="thin">
          <color theme="8"/>
        </left>
        <right/>
        <top style="thin">
          <color theme="8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border diagonalUp="0" diagonalDown="0">
        <left style="thin">
          <color theme="8"/>
        </left>
        <right/>
        <top style="thin">
          <color theme="8"/>
        </top>
        <bottom/>
        <vertical/>
        <horizontal/>
      </border>
      <protection locked="1" hidden="0"/>
    </dxf>
    <dxf>
      <border outline="0">
        <bottom style="thin">
          <color theme="8"/>
        </bottom>
      </border>
    </dxf>
    <dxf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Times New Roman"/>
        <family val="1"/>
        <scheme val="none"/>
      </font>
      <numFmt numFmtId="13" formatCode="0%"/>
      <alignment horizontal="right" vertical="bottom" textRotation="0" wrapText="0" indent="0" justifyLastLine="0" shrinkToFit="0" readingOrder="0"/>
      <border diagonalUp="0" diagonalDown="0">
        <left style="thin">
          <color theme="8"/>
        </left>
        <right/>
        <top style="thin">
          <color theme="8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border diagonalUp="0" diagonalDown="0">
        <left style="thin">
          <color theme="8"/>
        </left>
        <right/>
        <top style="thin">
          <color theme="8"/>
        </top>
        <bottom/>
        <vertical/>
        <horizontal/>
      </border>
      <protection locked="1" hidden="0"/>
    </dxf>
    <dxf>
      <border outline="0">
        <bottom style="thin">
          <color theme="8"/>
        </bottom>
      </border>
    </dxf>
    <dxf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30" formatCode="@"/>
      <border diagonalUp="0" diagonalDown="0">
        <left style="thin">
          <color theme="8"/>
        </left>
        <right/>
        <top style="thin">
          <color theme="8"/>
        </top>
        <bottom/>
        <vertical/>
        <horizontal/>
      </border>
      <protection locked="1" hidden="0"/>
    </dxf>
    <dxf>
      <border outline="0">
        <bottom style="thin">
          <color theme="8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30" formatCode="@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numFmt numFmtId="30" formatCode="@"/>
      <fill>
        <patternFill patternType="solid">
          <fgColor theme="8"/>
          <bgColor theme="8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border diagonalUp="0" diagonalDown="0">
        <left/>
        <right/>
        <top style="thin">
          <color theme="8"/>
        </top>
        <bottom style="thin">
          <color theme="8"/>
        </bottom>
      </border>
      <protection locked="1" hidden="0"/>
    </dxf>
    <dxf>
      <border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protection locked="1" hidden="0"/>
    </dxf>
    <dxf>
      <protection locked="1" hidden="0"/>
    </dxf>
    <dxf>
      <font>
        <b val="0"/>
        <i val="0"/>
        <strike val="0"/>
        <u val="none"/>
        <sz val="11"/>
        <color auto="1"/>
        <name val="Calibri"/>
        <family val="2"/>
        <scheme val="none"/>
      </font>
      <alignment horizontal="left" vertical="center"/>
    </dxf>
    <dxf>
      <font>
        <b val="0"/>
        <i val="0"/>
        <strike val="0"/>
        <u val="none"/>
        <sz val="11"/>
        <color auto="1"/>
        <name val="Calibri"/>
        <family val="2"/>
        <scheme val="none"/>
      </font>
      <alignment horizontal="center" vertic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microsoft.com/office/2022/10/relationships/richValueRel" Target="richData/richValueRel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06/relationships/rdRichValueTypes" Target="richData/rdRichValueTyp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microsoft.com/office/2017/06/relationships/rdRichValueStructure" Target="richData/rdrichvaluestructure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hyperlink" Target="#Supply!A279"/><Relationship Id="rId6" Type="http://schemas.openxmlformats.org/officeDocument/2006/relationships/image" Target="../media/image7.png"/><Relationship Id="rId5" Type="http://schemas.openxmlformats.org/officeDocument/2006/relationships/image" Target="../media/image6.jpe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280</xdr:row>
      <xdr:rowOff>0</xdr:rowOff>
    </xdr:from>
    <xdr:to>
      <xdr:col>19</xdr:col>
      <xdr:colOff>373783</xdr:colOff>
      <xdr:row>304</xdr:row>
      <xdr:rowOff>38743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1851B9-0D4A-4036-8BDD-545E8E63D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96850" y="53187600"/>
          <a:ext cx="6755533" cy="46107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28575</xdr:colOff>
      <xdr:row>11</xdr:row>
      <xdr:rowOff>38099</xdr:rowOff>
    </xdr:from>
    <xdr:to>
      <xdr:col>24</xdr:col>
      <xdr:colOff>207819</xdr:colOff>
      <xdr:row>15</xdr:row>
      <xdr:rowOff>51955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91309F9-CBD1-4965-A6C6-ADEC5AC66943}"/>
            </a:ext>
          </a:extLst>
        </xdr:cNvPr>
        <xdr:cNvSpPr/>
      </xdr:nvSpPr>
      <xdr:spPr>
        <a:xfrm>
          <a:off x="25279350" y="4552949"/>
          <a:ext cx="2617644" cy="1518806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PH" sz="2400"/>
            <a:t>Click Here</a:t>
          </a:r>
          <a:r>
            <a:rPr lang="en-PH" sz="2400" baseline="0"/>
            <a:t> to Add Supplier</a:t>
          </a:r>
          <a:endParaRPr lang="en-PH" sz="1100"/>
        </a:p>
      </xdr:txBody>
    </xdr:sp>
    <xdr:clientData/>
  </xdr:twoCellAnchor>
  <xdr:twoCellAnchor editAs="oneCell">
    <xdr:from>
      <xdr:col>3</xdr:col>
      <xdr:colOff>4333914</xdr:colOff>
      <xdr:row>0</xdr:row>
      <xdr:rowOff>15875</xdr:rowOff>
    </xdr:from>
    <xdr:to>
      <xdr:col>3</xdr:col>
      <xdr:colOff>5629572</xdr:colOff>
      <xdr:row>0</xdr:row>
      <xdr:rowOff>1297421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74DE2F2-9D88-4152-9887-83CFA4E5D7E8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982239" y="15875"/>
          <a:ext cx="1302645" cy="1281546"/>
        </a:xfrm>
        <a:prstGeom prst="rect">
          <a:avLst/>
        </a:prstGeom>
      </xdr:spPr>
    </xdr:pic>
    <xdr:clientData/>
  </xdr:twoCellAnchor>
  <xdr:twoCellAnchor editAs="oneCell">
    <xdr:from>
      <xdr:col>0</xdr:col>
      <xdr:colOff>1240120</xdr:colOff>
      <xdr:row>49</xdr:row>
      <xdr:rowOff>147465</xdr:rowOff>
    </xdr:from>
    <xdr:to>
      <xdr:col>0</xdr:col>
      <xdr:colOff>3315376</xdr:colOff>
      <xdr:row>55</xdr:row>
      <xdr:rowOff>70318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6A8DD4C7-7AFB-4BAB-A2BE-0E61DB39C7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0120" y="14584377"/>
          <a:ext cx="2075256" cy="1043441"/>
        </a:xfrm>
        <a:prstGeom prst="rect">
          <a:avLst/>
        </a:prstGeom>
      </xdr:spPr>
    </xdr:pic>
    <xdr:clientData/>
  </xdr:twoCellAnchor>
  <xdr:twoCellAnchor editAs="oneCell">
    <xdr:from>
      <xdr:col>0</xdr:col>
      <xdr:colOff>3263495</xdr:colOff>
      <xdr:row>48</xdr:row>
      <xdr:rowOff>0</xdr:rowOff>
    </xdr:from>
    <xdr:to>
      <xdr:col>1</xdr:col>
      <xdr:colOff>1109263</xdr:colOff>
      <xdr:row>56</xdr:row>
      <xdr:rowOff>142722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77ACE8C2-8B28-4687-8822-4799940E6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3495" y="14250147"/>
          <a:ext cx="1637092" cy="1973017"/>
        </a:xfrm>
        <a:prstGeom prst="rect">
          <a:avLst/>
        </a:prstGeom>
      </xdr:spPr>
    </xdr:pic>
    <xdr:clientData/>
  </xdr:twoCellAnchor>
  <xdr:twoCellAnchor editAs="oneCell">
    <xdr:from>
      <xdr:col>1</xdr:col>
      <xdr:colOff>1189641</xdr:colOff>
      <xdr:row>48</xdr:row>
      <xdr:rowOff>167614</xdr:rowOff>
    </xdr:from>
    <xdr:to>
      <xdr:col>2</xdr:col>
      <xdr:colOff>1494119</xdr:colOff>
      <xdr:row>55</xdr:row>
      <xdr:rowOff>456058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B6213749-3B49-47D2-A00F-62EA82D487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0965" y="14417761"/>
          <a:ext cx="1611830" cy="1595797"/>
        </a:xfrm>
        <a:prstGeom prst="rect">
          <a:avLst/>
        </a:prstGeom>
      </xdr:spPr>
    </xdr:pic>
    <xdr:clientData/>
  </xdr:twoCellAnchor>
  <xdr:twoCellAnchor editAs="oneCell">
    <xdr:from>
      <xdr:col>2</xdr:col>
      <xdr:colOff>1650904</xdr:colOff>
      <xdr:row>49</xdr:row>
      <xdr:rowOff>107370</xdr:rowOff>
    </xdr:from>
    <xdr:to>
      <xdr:col>3</xdr:col>
      <xdr:colOff>5190288</xdr:colOff>
      <xdr:row>55</xdr:row>
      <xdr:rowOff>431457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7DA8D885-3421-4B31-929E-DF41D07ED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49580" y="14544282"/>
          <a:ext cx="5388355" cy="1444675"/>
        </a:xfrm>
        <a:prstGeom prst="rect">
          <a:avLst/>
        </a:prstGeom>
      </xdr:spPr>
    </xdr:pic>
    <xdr:clientData/>
  </xdr:twoCellAnchor>
  <xdr:twoCellAnchor editAs="oneCell">
    <xdr:from>
      <xdr:col>12</xdr:col>
      <xdr:colOff>1055419</xdr:colOff>
      <xdr:row>51</xdr:row>
      <xdr:rowOff>162584</xdr:rowOff>
    </xdr:from>
    <xdr:to>
      <xdr:col>16</xdr:col>
      <xdr:colOff>1244454</xdr:colOff>
      <xdr:row>55</xdr:row>
      <xdr:rowOff>351183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EEF7473C-EA5B-436E-B128-BCE308869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8359169" y="14577084"/>
          <a:ext cx="5663840" cy="9505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19050</xdr:rowOff>
    </xdr:from>
    <xdr:to>
      <xdr:col>3</xdr:col>
      <xdr:colOff>0</xdr:colOff>
      <xdr:row>8</xdr:row>
      <xdr:rowOff>409575</xdr:rowOff>
    </xdr:to>
    <xdr:sp macro="" textlink="">
      <xdr:nvSpPr>
        <xdr:cNvPr id="2" name="Line 2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>
        <a:xfrm>
          <a:off x="5362575" y="752475"/>
          <a:ext cx="0" cy="121920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0</xdr:col>
      <xdr:colOff>2562225</xdr:colOff>
      <xdr:row>69</xdr:row>
      <xdr:rowOff>76200</xdr:rowOff>
    </xdr:from>
    <xdr:to>
      <xdr:col>1</xdr:col>
      <xdr:colOff>615080</xdr:colOff>
      <xdr:row>70</xdr:row>
      <xdr:rowOff>104775</xdr:rowOff>
    </xdr:to>
    <xdr:sp macro="" textlink="">
      <xdr:nvSpPr>
        <xdr:cNvPr id="3" name="Text Box 4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>
        <a:xfrm>
          <a:off x="2562225" y="12458700"/>
          <a:ext cx="61468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2276475</xdr:colOff>
      <xdr:row>53</xdr:row>
      <xdr:rowOff>19050</xdr:rowOff>
    </xdr:from>
    <xdr:to>
      <xdr:col>0</xdr:col>
      <xdr:colOff>2276475</xdr:colOff>
      <xdr:row>53</xdr:row>
      <xdr:rowOff>200025</xdr:rowOff>
    </xdr:to>
    <xdr:sp macro="" textlink="">
      <xdr:nvSpPr>
        <xdr:cNvPr id="4" name="Line 5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>
        <a:xfrm flipH="1">
          <a:off x="2276475" y="9248775"/>
          <a:ext cx="0" cy="17145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2066925</xdr:colOff>
      <xdr:row>53</xdr:row>
      <xdr:rowOff>28575</xdr:rowOff>
    </xdr:from>
    <xdr:to>
      <xdr:col>0</xdr:col>
      <xdr:colOff>2247900</xdr:colOff>
      <xdr:row>54</xdr:row>
      <xdr:rowOff>9525</xdr:rowOff>
    </xdr:to>
    <xdr:sp macro="" textlink="">
      <xdr:nvSpPr>
        <xdr:cNvPr id="5" name="Text Box 5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>
        <a:xfrm>
          <a:off x="2066925" y="9258300"/>
          <a:ext cx="1809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152400</xdr:colOff>
      <xdr:row>58</xdr:row>
      <xdr:rowOff>180975</xdr:rowOff>
    </xdr:from>
    <xdr:to>
      <xdr:col>0</xdr:col>
      <xdr:colOff>238125</xdr:colOff>
      <xdr:row>60</xdr:row>
      <xdr:rowOff>9524</xdr:rowOff>
    </xdr:to>
    <xdr:sp macro="" textlink="">
      <xdr:nvSpPr>
        <xdr:cNvPr id="6" name="Text Box 60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>
        <a:xfrm>
          <a:off x="152400" y="10363200"/>
          <a:ext cx="857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53</xdr:row>
      <xdr:rowOff>9526</xdr:rowOff>
    </xdr:from>
    <xdr:to>
      <xdr:col>0</xdr:col>
      <xdr:colOff>247649</xdr:colOff>
      <xdr:row>54</xdr:row>
      <xdr:rowOff>9525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0" y="9239250"/>
          <a:ext cx="247015" cy="190500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PH"/>
        </a:p>
      </xdr:txBody>
    </xdr:sp>
    <xdr:clientData/>
  </xdr:twoCellAnchor>
  <xdr:twoCellAnchor>
    <xdr:from>
      <xdr:col>2</xdr:col>
      <xdr:colOff>0</xdr:colOff>
      <xdr:row>53</xdr:row>
      <xdr:rowOff>0</xdr:rowOff>
    </xdr:from>
    <xdr:to>
      <xdr:col>2</xdr:col>
      <xdr:colOff>257175</xdr:colOff>
      <xdr:row>53</xdr:row>
      <xdr:rowOff>200024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609850" y="9229725"/>
          <a:ext cx="257175" cy="190500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en-US" sz="1100">
              <a:latin typeface="Times New Roman" panose="02020603050405020304" pitchFamily="18" charset="0"/>
              <a:cs typeface="Times New Roman" panose="02020603050405020304" pitchFamily="18" charset="0"/>
            </a:rPr>
            <a:t>B</a:t>
          </a:r>
        </a:p>
      </xdr:txBody>
    </xdr:sp>
    <xdr:clientData/>
  </xdr:twoCellAnchor>
  <xdr:twoCellAnchor>
    <xdr:from>
      <xdr:col>3</xdr:col>
      <xdr:colOff>9525</xdr:colOff>
      <xdr:row>52</xdr:row>
      <xdr:rowOff>190501</xdr:rowOff>
    </xdr:from>
    <xdr:to>
      <xdr:col>3</xdr:col>
      <xdr:colOff>257175</xdr:colOff>
      <xdr:row>54</xdr:row>
      <xdr:rowOff>9526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5372100" y="9220200"/>
          <a:ext cx="247650" cy="209550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en-US" sz="1100">
              <a:latin typeface="Times New Roman" panose="02020603050405020304" pitchFamily="18" charset="0"/>
              <a:cs typeface="Times New Roman" panose="02020603050405020304" pitchFamily="18" charset="0"/>
            </a:rPr>
            <a:t>C</a:t>
          </a:r>
        </a:p>
      </xdr:txBody>
    </xdr:sp>
    <xdr:clientData/>
  </xdr:twoCellAnchor>
  <xdr:twoCellAnchor editAs="oneCell">
    <xdr:from>
      <xdr:col>0</xdr:col>
      <xdr:colOff>152400</xdr:colOff>
      <xdr:row>59</xdr:row>
      <xdr:rowOff>180975</xdr:rowOff>
    </xdr:from>
    <xdr:to>
      <xdr:col>0</xdr:col>
      <xdr:colOff>238125</xdr:colOff>
      <xdr:row>61</xdr:row>
      <xdr:rowOff>9524</xdr:rowOff>
    </xdr:to>
    <xdr:sp macro="" textlink="">
      <xdr:nvSpPr>
        <xdr:cNvPr id="10" name="Text Box 6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>
        <a:xfrm>
          <a:off x="152400" y="10553700"/>
          <a:ext cx="857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35</xdr:row>
      <xdr:rowOff>114300</xdr:rowOff>
    </xdr:from>
    <xdr:to>
      <xdr:col>1</xdr:col>
      <xdr:colOff>123825</xdr:colOff>
      <xdr:row>36</xdr:row>
      <xdr:rowOff>142875</xdr:rowOff>
    </xdr:to>
    <xdr:sp macro="" textlink="">
      <xdr:nvSpPr>
        <xdr:cNvPr id="2" name="Text Box 18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>
          <a:spLocks noChangeArrowheads="1"/>
        </xdr:cNvSpPr>
      </xdr:nvSpPr>
      <xdr:spPr>
        <a:xfrm>
          <a:off x="657225" y="63341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47625</xdr:colOff>
      <xdr:row>36</xdr:row>
      <xdr:rowOff>114300</xdr:rowOff>
    </xdr:from>
    <xdr:to>
      <xdr:col>1</xdr:col>
      <xdr:colOff>123825</xdr:colOff>
      <xdr:row>37</xdr:row>
      <xdr:rowOff>142875</xdr:rowOff>
    </xdr:to>
    <xdr:sp macro="" textlink="">
      <xdr:nvSpPr>
        <xdr:cNvPr id="3" name="Text Box 18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>
          <a:spLocks noChangeArrowheads="1"/>
        </xdr:cNvSpPr>
      </xdr:nvSpPr>
      <xdr:spPr>
        <a:xfrm>
          <a:off x="657225" y="6524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37</xdr:row>
      <xdr:rowOff>0</xdr:rowOff>
    </xdr:from>
    <xdr:to>
      <xdr:col>1</xdr:col>
      <xdr:colOff>306436</xdr:colOff>
      <xdr:row>41</xdr:row>
      <xdr:rowOff>39459</xdr:rowOff>
    </xdr:to>
    <xdr:sp macro="" textlink="">
      <xdr:nvSpPr>
        <xdr:cNvPr id="2" name="Text Box 15">
          <a:extLst>
            <a:ext uri="{FF2B5EF4-FFF2-40B4-BE49-F238E27FC236}">
              <a16:creationId xmlns:a16="http://schemas.microsoft.com/office/drawing/2014/main" id="{D4E11E0F-A73C-4869-9C2A-472A89FD8D2D}"/>
            </a:ext>
          </a:extLst>
        </xdr:cNvPr>
        <xdr:cNvSpPr txBox="1">
          <a:spLocks noChangeArrowheads="1"/>
        </xdr:cNvSpPr>
      </xdr:nvSpPr>
      <xdr:spPr bwMode="auto">
        <a:xfrm>
          <a:off x="609600" y="8458200"/>
          <a:ext cx="762000" cy="8177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571500</xdr:colOff>
      <xdr:row>37</xdr:row>
      <xdr:rowOff>0</xdr:rowOff>
    </xdr:from>
    <xdr:to>
      <xdr:col>7</xdr:col>
      <xdr:colOff>647700</xdr:colOff>
      <xdr:row>37</xdr:row>
      <xdr:rowOff>180975</xdr:rowOff>
    </xdr:to>
    <xdr:sp macro="" textlink="">
      <xdr:nvSpPr>
        <xdr:cNvPr id="3" name="Text Box 17">
          <a:extLst>
            <a:ext uri="{FF2B5EF4-FFF2-40B4-BE49-F238E27FC236}">
              <a16:creationId xmlns:a16="http://schemas.microsoft.com/office/drawing/2014/main" id="{1E62EE11-291C-456B-8852-752F985EFEEE}"/>
            </a:ext>
          </a:extLst>
        </xdr:cNvPr>
        <xdr:cNvSpPr txBox="1">
          <a:spLocks noChangeArrowheads="1"/>
        </xdr:cNvSpPr>
      </xdr:nvSpPr>
      <xdr:spPr bwMode="auto">
        <a:xfrm>
          <a:off x="9163050" y="8458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of-Expenditures%20-Oct%2028,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ownloads/2024-Supplier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ch2024"/>
      <sheetName val="Suppliers"/>
      <sheetName val="Supply"/>
      <sheetName val="AccountingName"/>
      <sheetName val="Summary-of-Expenditures -Oct 28"/>
      <sheetName val="Pillars"/>
    </sheetNames>
    <sheetDataSet>
      <sheetData sheetId="0"/>
      <sheetData sheetId="1">
        <row r="1">
          <cell r="E1" t="str">
            <v>Column2</v>
          </cell>
          <cell r="G1" t="str">
            <v>Column3</v>
          </cell>
        </row>
        <row r="2">
          <cell r="E2">
            <v>0.02</v>
          </cell>
          <cell r="G2">
            <v>0.05</v>
          </cell>
        </row>
        <row r="3">
          <cell r="E3">
            <v>0.01</v>
          </cell>
          <cell r="G3">
            <v>0.03</v>
          </cell>
        </row>
        <row r="4">
          <cell r="E4">
            <v>0.01</v>
          </cell>
          <cell r="G4">
            <v>0.03</v>
          </cell>
        </row>
        <row r="5">
          <cell r="E5">
            <v>0.02</v>
          </cell>
          <cell r="G5">
            <v>0.05</v>
          </cell>
        </row>
        <row r="6">
          <cell r="E6">
            <v>0.01</v>
          </cell>
          <cell r="G6">
            <v>0.03</v>
          </cell>
        </row>
        <row r="7">
          <cell r="E7">
            <v>0.01</v>
          </cell>
          <cell r="G7">
            <v>0.05</v>
          </cell>
        </row>
        <row r="8">
          <cell r="E8">
            <v>0.01</v>
          </cell>
          <cell r="G8">
            <v>0.03</v>
          </cell>
        </row>
        <row r="9">
          <cell r="E9">
            <v>0.05</v>
          </cell>
          <cell r="G9" t="str">
            <v/>
          </cell>
        </row>
        <row r="10">
          <cell r="E10">
            <v>0.01</v>
          </cell>
          <cell r="G10">
            <v>0.05</v>
          </cell>
        </row>
        <row r="11">
          <cell r="E11">
            <v>0.01</v>
          </cell>
          <cell r="G11">
            <v>0.05</v>
          </cell>
        </row>
        <row r="12">
          <cell r="E12">
            <v>0.01</v>
          </cell>
          <cell r="G12">
            <v>0.05</v>
          </cell>
        </row>
        <row r="13">
          <cell r="E13">
            <v>0.02</v>
          </cell>
          <cell r="G13">
            <v>0.05</v>
          </cell>
        </row>
        <row r="14">
          <cell r="E14">
            <v>0.01</v>
          </cell>
          <cell r="G14">
            <v>0.05</v>
          </cell>
        </row>
        <row r="15">
          <cell r="E15">
            <v>0.01</v>
          </cell>
          <cell r="G15">
            <v>0.05</v>
          </cell>
        </row>
        <row r="16">
          <cell r="E16">
            <v>0.01</v>
          </cell>
          <cell r="G16">
            <v>0.05</v>
          </cell>
        </row>
        <row r="17">
          <cell r="E17">
            <v>0.01</v>
          </cell>
          <cell r="G17">
            <v>0.03</v>
          </cell>
        </row>
        <row r="18">
          <cell r="E18">
            <v>0.01</v>
          </cell>
          <cell r="G18">
            <v>0.03</v>
          </cell>
        </row>
        <row r="19">
          <cell r="E19">
            <v>0.01</v>
          </cell>
          <cell r="G19">
            <v>0.03</v>
          </cell>
        </row>
        <row r="20">
          <cell r="E20">
            <v>0.01</v>
          </cell>
          <cell r="G20">
            <v>0.03</v>
          </cell>
        </row>
        <row r="21">
          <cell r="E21">
            <v>0.01</v>
          </cell>
          <cell r="G21">
            <v>0.03</v>
          </cell>
        </row>
        <row r="22">
          <cell r="E22">
            <v>0.02</v>
          </cell>
          <cell r="G22">
            <v>0.03</v>
          </cell>
        </row>
        <row r="23">
          <cell r="E23">
            <v>0.01</v>
          </cell>
          <cell r="G23">
            <v>0.03</v>
          </cell>
        </row>
        <row r="24">
          <cell r="E24">
            <v>0.02</v>
          </cell>
          <cell r="G24">
            <v>0.05</v>
          </cell>
        </row>
        <row r="25">
          <cell r="E25">
            <v>0.01</v>
          </cell>
          <cell r="G25">
            <v>0.03</v>
          </cell>
        </row>
        <row r="26">
          <cell r="E26">
            <v>0.01</v>
          </cell>
          <cell r="G26">
            <v>0.03</v>
          </cell>
        </row>
        <row r="27">
          <cell r="E27">
            <v>0.01</v>
          </cell>
          <cell r="G27">
            <v>0.05</v>
          </cell>
        </row>
        <row r="28">
          <cell r="E28">
            <v>0.02</v>
          </cell>
          <cell r="G28">
            <v>0.05</v>
          </cell>
        </row>
        <row r="29">
          <cell r="E29">
            <v>0.01</v>
          </cell>
          <cell r="G29">
            <v>0.03</v>
          </cell>
        </row>
        <row r="30">
          <cell r="E30">
            <v>0.02</v>
          </cell>
          <cell r="G30">
            <v>0.05</v>
          </cell>
        </row>
        <row r="31">
          <cell r="E31">
            <v>0.01</v>
          </cell>
          <cell r="G31">
            <v>0.05</v>
          </cell>
        </row>
        <row r="32">
          <cell r="E32">
            <v>0.01</v>
          </cell>
          <cell r="G32">
            <v>0.05</v>
          </cell>
        </row>
        <row r="33">
          <cell r="E33">
            <v>0.01</v>
          </cell>
          <cell r="G33">
            <v>0.03</v>
          </cell>
        </row>
        <row r="34">
          <cell r="E34">
            <v>0.01</v>
          </cell>
          <cell r="G34">
            <v>0.05</v>
          </cell>
        </row>
        <row r="35">
          <cell r="E35">
            <v>0.01</v>
          </cell>
          <cell r="G35">
            <v>0.05</v>
          </cell>
        </row>
        <row r="36">
          <cell r="E36">
            <v>0.01</v>
          </cell>
          <cell r="G36">
            <v>0.05</v>
          </cell>
        </row>
        <row r="37">
          <cell r="E37">
            <v>0.02</v>
          </cell>
          <cell r="G37">
            <v>0.05</v>
          </cell>
        </row>
        <row r="38">
          <cell r="E38">
            <v>0.01</v>
          </cell>
          <cell r="G38">
            <v>0.03</v>
          </cell>
        </row>
        <row r="39">
          <cell r="E39">
            <v>0.02</v>
          </cell>
          <cell r="G39">
            <v>0.05</v>
          </cell>
        </row>
        <row r="40">
          <cell r="E40">
            <v>0.01</v>
          </cell>
          <cell r="G40">
            <v>0.03</v>
          </cell>
        </row>
        <row r="41">
          <cell r="E41">
            <v>0.01</v>
          </cell>
          <cell r="G41">
            <v>0.05</v>
          </cell>
        </row>
        <row r="42">
          <cell r="E42">
            <v>0.02</v>
          </cell>
          <cell r="G42">
            <v>0.03</v>
          </cell>
        </row>
        <row r="43">
          <cell r="E43">
            <v>0.02</v>
          </cell>
          <cell r="G43">
            <v>0.05</v>
          </cell>
        </row>
        <row r="44">
          <cell r="E44">
            <v>0.01</v>
          </cell>
          <cell r="G44">
            <v>0.03</v>
          </cell>
        </row>
        <row r="45">
          <cell r="E45">
            <v>0.01</v>
          </cell>
          <cell r="G45">
            <v>0.05</v>
          </cell>
        </row>
        <row r="46">
          <cell r="E46">
            <v>0.02</v>
          </cell>
          <cell r="G46">
            <v>0.05</v>
          </cell>
        </row>
        <row r="47">
          <cell r="E47">
            <v>0.01</v>
          </cell>
          <cell r="G47">
            <v>0.05</v>
          </cell>
        </row>
        <row r="48">
          <cell r="E48">
            <v>0.02</v>
          </cell>
          <cell r="G48">
            <v>0.05</v>
          </cell>
        </row>
        <row r="49">
          <cell r="E49">
            <v>0.02</v>
          </cell>
          <cell r="G49">
            <v>0.05</v>
          </cell>
        </row>
        <row r="50">
          <cell r="E50">
            <v>0.01</v>
          </cell>
          <cell r="G50">
            <v>0.05</v>
          </cell>
        </row>
        <row r="51">
          <cell r="E51">
            <v>0.05</v>
          </cell>
          <cell r="G51" t="str">
            <v/>
          </cell>
        </row>
        <row r="52">
          <cell r="E52">
            <v>0.02</v>
          </cell>
          <cell r="G52">
            <v>0.03</v>
          </cell>
        </row>
        <row r="53">
          <cell r="E53">
            <v>0.02</v>
          </cell>
          <cell r="G53">
            <v>0.03</v>
          </cell>
        </row>
        <row r="54">
          <cell r="E54">
            <v>0.01</v>
          </cell>
          <cell r="G54">
            <v>0.03</v>
          </cell>
        </row>
        <row r="55">
          <cell r="E55">
            <v>0.01</v>
          </cell>
          <cell r="G55">
            <v>0.03</v>
          </cell>
        </row>
        <row r="56">
          <cell r="E56">
            <v>0.01</v>
          </cell>
          <cell r="G56">
            <v>0.03</v>
          </cell>
        </row>
        <row r="57">
          <cell r="E57">
            <v>0.02</v>
          </cell>
          <cell r="G57">
            <v>0.05</v>
          </cell>
        </row>
        <row r="58">
          <cell r="E58">
            <v>0.02</v>
          </cell>
          <cell r="G58">
            <v>0.05</v>
          </cell>
        </row>
        <row r="59">
          <cell r="E59">
            <v>0.02</v>
          </cell>
          <cell r="G59">
            <v>0.05</v>
          </cell>
        </row>
        <row r="60">
          <cell r="E60">
            <v>0.01</v>
          </cell>
          <cell r="G60">
            <v>0.05</v>
          </cell>
        </row>
        <row r="61">
          <cell r="E61">
            <v>0.01</v>
          </cell>
          <cell r="G61">
            <v>0.03</v>
          </cell>
        </row>
        <row r="62">
          <cell r="E62">
            <v>0.01</v>
          </cell>
          <cell r="G62">
            <v>0.05</v>
          </cell>
        </row>
        <row r="63">
          <cell r="E63">
            <v>0.01</v>
          </cell>
          <cell r="G63">
            <v>0.05</v>
          </cell>
        </row>
        <row r="64">
          <cell r="E64">
            <v>0.01</v>
          </cell>
          <cell r="G64">
            <v>0.03</v>
          </cell>
        </row>
        <row r="65">
          <cell r="E65">
            <v>0.01</v>
          </cell>
          <cell r="G65">
            <v>0.03</v>
          </cell>
        </row>
        <row r="66">
          <cell r="E66">
            <v>0.01</v>
          </cell>
          <cell r="G66">
            <v>0.05</v>
          </cell>
        </row>
        <row r="67">
          <cell r="E67">
            <v>0.01</v>
          </cell>
          <cell r="G67">
            <v>0.03</v>
          </cell>
        </row>
        <row r="68">
          <cell r="E68">
            <v>0.01</v>
          </cell>
          <cell r="G68">
            <v>0.03</v>
          </cell>
        </row>
        <row r="69">
          <cell r="E69">
            <v>0.01</v>
          </cell>
          <cell r="G69">
            <v>0.03</v>
          </cell>
        </row>
        <row r="70">
          <cell r="E70">
            <v>0.02</v>
          </cell>
          <cell r="G70">
            <v>0.03</v>
          </cell>
        </row>
        <row r="71">
          <cell r="E71">
            <v>0.01</v>
          </cell>
          <cell r="G71">
            <v>0.05</v>
          </cell>
        </row>
        <row r="72">
          <cell r="E72">
            <v>0.01</v>
          </cell>
          <cell r="G72">
            <v>0.03</v>
          </cell>
        </row>
        <row r="73">
          <cell r="E73">
            <v>0.01</v>
          </cell>
          <cell r="G73">
            <v>0.05</v>
          </cell>
        </row>
        <row r="74">
          <cell r="E74">
            <v>0.02</v>
          </cell>
          <cell r="G74">
            <v>0.05</v>
          </cell>
        </row>
        <row r="75">
          <cell r="E75">
            <v>0.01</v>
          </cell>
          <cell r="G75">
            <v>0.03</v>
          </cell>
        </row>
        <row r="76">
          <cell r="E76">
            <v>0.01</v>
          </cell>
          <cell r="G76">
            <v>0.03</v>
          </cell>
        </row>
        <row r="77">
          <cell r="E77">
            <v>0.02</v>
          </cell>
          <cell r="G77">
            <v>0.03</v>
          </cell>
        </row>
        <row r="78">
          <cell r="E78">
            <v>0.02</v>
          </cell>
          <cell r="G78">
            <v>0.03</v>
          </cell>
        </row>
        <row r="79">
          <cell r="E79">
            <v>0.01</v>
          </cell>
          <cell r="G79">
            <v>0.03</v>
          </cell>
        </row>
        <row r="80">
          <cell r="E80">
            <v>0.05</v>
          </cell>
          <cell r="G80" t="str">
            <v/>
          </cell>
        </row>
        <row r="81">
          <cell r="E81">
            <v>0.01</v>
          </cell>
          <cell r="G81">
            <v>0.03</v>
          </cell>
        </row>
        <row r="82">
          <cell r="E82">
            <v>0.01</v>
          </cell>
          <cell r="G82">
            <v>0.05</v>
          </cell>
        </row>
        <row r="83">
          <cell r="E83">
            <v>0.01</v>
          </cell>
          <cell r="G83">
            <v>0.03</v>
          </cell>
        </row>
        <row r="84">
          <cell r="E84">
            <v>0.02</v>
          </cell>
          <cell r="G84">
            <v>0.05</v>
          </cell>
        </row>
        <row r="85">
          <cell r="E85">
            <v>0.01</v>
          </cell>
          <cell r="G85">
            <v>0.05</v>
          </cell>
        </row>
        <row r="86">
          <cell r="E86">
            <v>0.01</v>
          </cell>
          <cell r="G86">
            <v>0.03</v>
          </cell>
        </row>
        <row r="87">
          <cell r="E87">
            <v>0.02</v>
          </cell>
          <cell r="G87">
            <v>0.03</v>
          </cell>
        </row>
        <row r="88">
          <cell r="E88">
            <v>0.01</v>
          </cell>
          <cell r="G88">
            <v>0.05</v>
          </cell>
        </row>
        <row r="89">
          <cell r="E89">
            <v>0.01</v>
          </cell>
          <cell r="G89">
            <v>0.03</v>
          </cell>
        </row>
        <row r="90">
          <cell r="E90">
            <v>0.01</v>
          </cell>
          <cell r="G90">
            <v>0.05</v>
          </cell>
        </row>
        <row r="91">
          <cell r="E91">
            <v>0.01</v>
          </cell>
          <cell r="G91">
            <v>0.03</v>
          </cell>
        </row>
        <row r="92">
          <cell r="E92">
            <v>0.01</v>
          </cell>
          <cell r="G92">
            <v>0.05</v>
          </cell>
        </row>
        <row r="93">
          <cell r="E93">
            <v>0.01</v>
          </cell>
          <cell r="G93">
            <v>0.03</v>
          </cell>
        </row>
        <row r="94">
          <cell r="E94">
            <v>0.01</v>
          </cell>
          <cell r="G94">
            <v>0.05</v>
          </cell>
        </row>
        <row r="95">
          <cell r="E95">
            <v>0.01</v>
          </cell>
          <cell r="G95">
            <v>0.03</v>
          </cell>
        </row>
        <row r="96">
          <cell r="E96">
            <v>0.01</v>
          </cell>
          <cell r="G96">
            <v>0.05</v>
          </cell>
        </row>
        <row r="97">
          <cell r="E97">
            <v>0.01</v>
          </cell>
          <cell r="G97">
            <v>0.05</v>
          </cell>
        </row>
        <row r="98">
          <cell r="E98">
            <v>0.01</v>
          </cell>
          <cell r="G98">
            <v>0.05</v>
          </cell>
        </row>
        <row r="99">
          <cell r="E99">
            <v>0.01</v>
          </cell>
          <cell r="G99">
            <v>0.05</v>
          </cell>
        </row>
        <row r="100">
          <cell r="E100">
            <v>0.01</v>
          </cell>
          <cell r="G100">
            <v>0.05</v>
          </cell>
        </row>
        <row r="101">
          <cell r="E101">
            <v>0.01</v>
          </cell>
          <cell r="G101">
            <v>0.05</v>
          </cell>
        </row>
        <row r="102">
          <cell r="E102">
            <v>0.01</v>
          </cell>
          <cell r="G102">
            <v>0.05</v>
          </cell>
        </row>
        <row r="103">
          <cell r="E103">
            <v>0.01</v>
          </cell>
          <cell r="G103">
            <v>0.03</v>
          </cell>
        </row>
        <row r="104">
          <cell r="E104">
            <v>0.01</v>
          </cell>
          <cell r="G104">
            <v>0.05</v>
          </cell>
        </row>
        <row r="105">
          <cell r="E105">
            <v>0.01</v>
          </cell>
          <cell r="G105">
            <v>0.03</v>
          </cell>
        </row>
        <row r="106">
          <cell r="E106">
            <v>0.01</v>
          </cell>
          <cell r="G106">
            <v>0.03</v>
          </cell>
        </row>
        <row r="107">
          <cell r="E107">
            <v>0.01</v>
          </cell>
          <cell r="G107">
            <v>0.03</v>
          </cell>
        </row>
        <row r="108">
          <cell r="E108">
            <v>0.05</v>
          </cell>
          <cell r="G108"/>
        </row>
        <row r="109">
          <cell r="E109">
            <v>0.01</v>
          </cell>
          <cell r="G109">
            <v>0.03</v>
          </cell>
        </row>
        <row r="110">
          <cell r="E110">
            <v>0.01</v>
          </cell>
          <cell r="G110">
            <v>0.03</v>
          </cell>
        </row>
        <row r="111">
          <cell r="E111">
            <v>0.01</v>
          </cell>
          <cell r="G111">
            <v>0.05</v>
          </cell>
        </row>
        <row r="112">
          <cell r="E112">
            <v>0.01</v>
          </cell>
          <cell r="G112">
            <v>0.03</v>
          </cell>
        </row>
        <row r="113">
          <cell r="E113">
            <v>0.01</v>
          </cell>
          <cell r="G113">
            <v>0.05</v>
          </cell>
        </row>
        <row r="114">
          <cell r="E114">
            <v>0.02</v>
          </cell>
          <cell r="G114">
            <v>0.05</v>
          </cell>
        </row>
        <row r="115">
          <cell r="E115">
            <v>0.01</v>
          </cell>
          <cell r="G115">
            <v>0.05</v>
          </cell>
        </row>
        <row r="116">
          <cell r="E116">
            <v>0.01</v>
          </cell>
          <cell r="G116">
            <v>0.03</v>
          </cell>
        </row>
        <row r="117">
          <cell r="E117">
            <v>0.01</v>
          </cell>
          <cell r="G117">
            <v>0.05</v>
          </cell>
        </row>
        <row r="118">
          <cell r="E118">
            <v>0.01</v>
          </cell>
          <cell r="G118">
            <v>0.05</v>
          </cell>
        </row>
        <row r="119">
          <cell r="E119">
            <v>0.01</v>
          </cell>
          <cell r="G119">
            <v>0.03</v>
          </cell>
        </row>
        <row r="120">
          <cell r="E120">
            <v>0.01</v>
          </cell>
          <cell r="G120">
            <v>0.05</v>
          </cell>
        </row>
        <row r="121">
          <cell r="E121">
            <v>0.01</v>
          </cell>
          <cell r="G121">
            <v>0.03</v>
          </cell>
        </row>
        <row r="122">
          <cell r="E122">
            <v>0.01</v>
          </cell>
          <cell r="G122">
            <v>0.03</v>
          </cell>
        </row>
        <row r="123">
          <cell r="E123">
            <v>0.02</v>
          </cell>
          <cell r="G123">
            <v>0.05</v>
          </cell>
        </row>
        <row r="124">
          <cell r="E124">
            <v>0.01</v>
          </cell>
          <cell r="G124">
            <v>0.05</v>
          </cell>
        </row>
        <row r="125">
          <cell r="E125">
            <v>0.01</v>
          </cell>
          <cell r="G125">
            <v>0.03</v>
          </cell>
        </row>
        <row r="126">
          <cell r="E126">
            <v>0.01</v>
          </cell>
          <cell r="G126">
            <v>0.03</v>
          </cell>
        </row>
        <row r="127">
          <cell r="E127">
            <v>0.01</v>
          </cell>
          <cell r="G127">
            <v>0.03</v>
          </cell>
        </row>
        <row r="128">
          <cell r="E128">
            <v>0.01</v>
          </cell>
          <cell r="G128">
            <v>0.03</v>
          </cell>
        </row>
        <row r="129">
          <cell r="E129">
            <v>0.01</v>
          </cell>
          <cell r="G129">
            <v>0.03</v>
          </cell>
        </row>
        <row r="130">
          <cell r="E130">
            <v>0.01</v>
          </cell>
          <cell r="G130">
            <v>0.05</v>
          </cell>
        </row>
        <row r="131">
          <cell r="E131">
            <v>0.01</v>
          </cell>
          <cell r="G131">
            <v>0.05</v>
          </cell>
        </row>
        <row r="132">
          <cell r="E132">
            <v>0.02</v>
          </cell>
          <cell r="G132">
            <v>0.03</v>
          </cell>
        </row>
        <row r="133">
          <cell r="E133">
            <v>0.01</v>
          </cell>
          <cell r="G133">
            <v>0.05</v>
          </cell>
        </row>
        <row r="134">
          <cell r="E134">
            <v>0.01</v>
          </cell>
          <cell r="G134">
            <v>0.05</v>
          </cell>
        </row>
        <row r="135">
          <cell r="E135">
            <v>0.02</v>
          </cell>
          <cell r="G135">
            <v>0.05</v>
          </cell>
        </row>
        <row r="136">
          <cell r="E136">
            <v>0.01</v>
          </cell>
          <cell r="G136">
            <v>0.03</v>
          </cell>
        </row>
        <row r="137">
          <cell r="E137">
            <v>0.01</v>
          </cell>
          <cell r="G137">
            <v>0.03</v>
          </cell>
        </row>
        <row r="138">
          <cell r="E138">
            <v>0.01</v>
          </cell>
          <cell r="G138">
            <v>0.05</v>
          </cell>
        </row>
        <row r="139">
          <cell r="E139">
            <v>0.01</v>
          </cell>
          <cell r="G139">
            <v>0.05</v>
          </cell>
        </row>
        <row r="140">
          <cell r="E140">
            <v>0.01</v>
          </cell>
          <cell r="G140">
            <v>0.03</v>
          </cell>
        </row>
        <row r="141">
          <cell r="E141">
            <v>0.01</v>
          </cell>
          <cell r="G141">
            <v>0.05</v>
          </cell>
        </row>
        <row r="142">
          <cell r="E142">
            <v>0.01</v>
          </cell>
          <cell r="G142">
            <v>0.05</v>
          </cell>
        </row>
        <row r="143">
          <cell r="E143">
            <v>0.01</v>
          </cell>
          <cell r="G143">
            <v>0.05</v>
          </cell>
        </row>
        <row r="144">
          <cell r="E144">
            <v>0.02</v>
          </cell>
          <cell r="G144">
            <v>0.05</v>
          </cell>
        </row>
        <row r="145">
          <cell r="E145">
            <v>0.01</v>
          </cell>
          <cell r="G145">
            <v>0.05</v>
          </cell>
        </row>
        <row r="146">
          <cell r="E146">
            <v>0.01</v>
          </cell>
          <cell r="G146">
            <v>0.05</v>
          </cell>
        </row>
        <row r="147">
          <cell r="E147">
            <v>0.01</v>
          </cell>
          <cell r="G147">
            <v>0.03</v>
          </cell>
        </row>
        <row r="148">
          <cell r="E148">
            <v>0.01</v>
          </cell>
          <cell r="G148">
            <v>0.05</v>
          </cell>
        </row>
        <row r="149">
          <cell r="E149">
            <v>0.01</v>
          </cell>
          <cell r="G149">
            <v>0.05</v>
          </cell>
        </row>
        <row r="150">
          <cell r="E150">
            <v>0.02</v>
          </cell>
          <cell r="G150">
            <v>0.03</v>
          </cell>
        </row>
        <row r="151">
          <cell r="E151">
            <v>0.01</v>
          </cell>
          <cell r="G151">
            <v>0.03</v>
          </cell>
        </row>
        <row r="152">
          <cell r="E152">
            <v>0.02</v>
          </cell>
          <cell r="G152">
            <v>0.05</v>
          </cell>
        </row>
        <row r="153">
          <cell r="E153">
            <v>0.02</v>
          </cell>
          <cell r="G153">
            <v>0.05</v>
          </cell>
        </row>
        <row r="154">
          <cell r="E154">
            <v>0.01</v>
          </cell>
          <cell r="G154">
            <v>0.03</v>
          </cell>
        </row>
        <row r="155">
          <cell r="E155">
            <v>0.01</v>
          </cell>
          <cell r="G155">
            <v>0.03</v>
          </cell>
        </row>
        <row r="156">
          <cell r="E156">
            <v>0.01</v>
          </cell>
          <cell r="G156">
            <v>0.05</v>
          </cell>
        </row>
        <row r="157">
          <cell r="E157">
            <v>0.01</v>
          </cell>
          <cell r="G157">
            <v>0.05</v>
          </cell>
        </row>
        <row r="158">
          <cell r="E158">
            <v>0.01</v>
          </cell>
          <cell r="G158">
            <v>0.03</v>
          </cell>
        </row>
        <row r="159">
          <cell r="E159">
            <v>0.01</v>
          </cell>
          <cell r="G159">
            <v>0.03</v>
          </cell>
        </row>
        <row r="160">
          <cell r="E160">
            <v>0.01</v>
          </cell>
          <cell r="G160">
            <v>0.03</v>
          </cell>
        </row>
        <row r="161">
          <cell r="E161">
            <v>0.01</v>
          </cell>
          <cell r="G161">
            <v>0.03</v>
          </cell>
        </row>
        <row r="162">
          <cell r="E162">
            <v>0.01</v>
          </cell>
          <cell r="G162">
            <v>0.05</v>
          </cell>
        </row>
        <row r="163">
          <cell r="E163">
            <v>0.01</v>
          </cell>
          <cell r="G163">
            <v>0.03</v>
          </cell>
        </row>
        <row r="164">
          <cell r="E164">
            <v>0.01</v>
          </cell>
          <cell r="G164">
            <v>0.05</v>
          </cell>
        </row>
        <row r="165">
          <cell r="E165">
            <v>0.01</v>
          </cell>
          <cell r="G165">
            <v>0.03</v>
          </cell>
        </row>
        <row r="166">
          <cell r="E166">
            <v>0.01</v>
          </cell>
          <cell r="G166">
            <v>0.03</v>
          </cell>
        </row>
        <row r="167">
          <cell r="E167">
            <v>0.02</v>
          </cell>
          <cell r="G167">
            <v>0.05</v>
          </cell>
        </row>
        <row r="168">
          <cell r="E168">
            <v>0.01</v>
          </cell>
          <cell r="G168">
            <v>0.05</v>
          </cell>
        </row>
        <row r="169">
          <cell r="E169">
            <v>0.01</v>
          </cell>
          <cell r="G169">
            <v>0.05</v>
          </cell>
        </row>
        <row r="170">
          <cell r="E170">
            <v>0.01</v>
          </cell>
          <cell r="G170">
            <v>0.05</v>
          </cell>
        </row>
        <row r="171">
          <cell r="E171">
            <v>0.01</v>
          </cell>
          <cell r="G171">
            <v>0.05</v>
          </cell>
        </row>
        <row r="172">
          <cell r="E172">
            <v>0.02</v>
          </cell>
          <cell r="G172">
            <v>0.05</v>
          </cell>
        </row>
        <row r="173">
          <cell r="E173">
            <v>0.02</v>
          </cell>
          <cell r="G173">
            <v>0.05</v>
          </cell>
        </row>
        <row r="174">
          <cell r="E174">
            <v>0.02</v>
          </cell>
          <cell r="G174">
            <v>0.05</v>
          </cell>
        </row>
        <row r="175">
          <cell r="E175">
            <v>0.01</v>
          </cell>
          <cell r="G175">
            <v>0.03</v>
          </cell>
        </row>
        <row r="176">
          <cell r="E176">
            <v>0.01</v>
          </cell>
          <cell r="G176">
            <v>0.05</v>
          </cell>
        </row>
        <row r="177">
          <cell r="E177">
            <v>0.01</v>
          </cell>
          <cell r="G177">
            <v>0.05</v>
          </cell>
        </row>
        <row r="178">
          <cell r="E178">
            <v>0.01</v>
          </cell>
          <cell r="G178">
            <v>0.03</v>
          </cell>
        </row>
        <row r="179">
          <cell r="E179">
            <v>0.02</v>
          </cell>
          <cell r="G179">
            <v>0.05</v>
          </cell>
        </row>
        <row r="180">
          <cell r="E180">
            <v>0.01</v>
          </cell>
          <cell r="G180">
            <v>0.05</v>
          </cell>
        </row>
        <row r="181">
          <cell r="E181">
            <v>0.01</v>
          </cell>
          <cell r="G181">
            <v>0.05</v>
          </cell>
        </row>
        <row r="182">
          <cell r="E182">
            <v>0.01</v>
          </cell>
          <cell r="G182">
            <v>0.03</v>
          </cell>
        </row>
        <row r="183">
          <cell r="E183">
            <v>0.01</v>
          </cell>
          <cell r="G183">
            <v>0.03</v>
          </cell>
        </row>
        <row r="184">
          <cell r="E184">
            <v>0.02</v>
          </cell>
          <cell r="G184">
            <v>0.03</v>
          </cell>
        </row>
        <row r="185">
          <cell r="E185">
            <v>0.01</v>
          </cell>
          <cell r="G185">
            <v>0.05</v>
          </cell>
        </row>
        <row r="186">
          <cell r="E186">
            <v>0.01</v>
          </cell>
          <cell r="G186">
            <v>0.03</v>
          </cell>
        </row>
        <row r="187">
          <cell r="E187">
            <v>0.01</v>
          </cell>
          <cell r="G187">
            <v>0.03</v>
          </cell>
        </row>
        <row r="188">
          <cell r="E188">
            <v>0.01</v>
          </cell>
          <cell r="G188">
            <v>0.03</v>
          </cell>
        </row>
        <row r="189">
          <cell r="E189">
            <v>0.01</v>
          </cell>
          <cell r="G189">
            <v>0.05</v>
          </cell>
        </row>
        <row r="190">
          <cell r="E190">
            <v>0.01</v>
          </cell>
          <cell r="G190">
            <v>0.05</v>
          </cell>
        </row>
        <row r="191">
          <cell r="E191">
            <v>0.01</v>
          </cell>
          <cell r="G191">
            <v>0.03</v>
          </cell>
        </row>
        <row r="192">
          <cell r="E192">
            <v>0.01</v>
          </cell>
          <cell r="G192">
            <v>0.03</v>
          </cell>
        </row>
        <row r="193">
          <cell r="E193">
            <v>0.01</v>
          </cell>
          <cell r="G193">
            <v>0.05</v>
          </cell>
        </row>
        <row r="194">
          <cell r="E194">
            <v>0.01</v>
          </cell>
          <cell r="G194">
            <v>0.05</v>
          </cell>
        </row>
        <row r="195">
          <cell r="E195">
            <v>0.01</v>
          </cell>
          <cell r="G195">
            <v>0.03</v>
          </cell>
        </row>
        <row r="196">
          <cell r="E196">
            <v>0.02</v>
          </cell>
          <cell r="G196">
            <v>0.05</v>
          </cell>
        </row>
        <row r="197">
          <cell r="E197">
            <v>0.01</v>
          </cell>
          <cell r="G197">
            <v>0.03</v>
          </cell>
        </row>
        <row r="198">
          <cell r="E198">
            <v>0.01</v>
          </cell>
          <cell r="G198">
            <v>0.05</v>
          </cell>
        </row>
        <row r="199">
          <cell r="E199">
            <v>0.02</v>
          </cell>
          <cell r="G199">
            <v>0.05</v>
          </cell>
        </row>
        <row r="200">
          <cell r="E200">
            <v>0.01</v>
          </cell>
          <cell r="G200">
            <v>0.05</v>
          </cell>
        </row>
        <row r="201">
          <cell r="E201">
            <v>0.01</v>
          </cell>
          <cell r="G201">
            <v>0.05</v>
          </cell>
        </row>
        <row r="202">
          <cell r="E202">
            <v>0.01</v>
          </cell>
          <cell r="G202">
            <v>0.05</v>
          </cell>
        </row>
        <row r="203">
          <cell r="E203">
            <v>0.02</v>
          </cell>
          <cell r="G203">
            <v>0.05</v>
          </cell>
        </row>
        <row r="204">
          <cell r="E204">
            <v>0.01</v>
          </cell>
          <cell r="G204">
            <v>0.05</v>
          </cell>
        </row>
        <row r="205">
          <cell r="E205">
            <v>0.01</v>
          </cell>
          <cell r="G205">
            <v>0.03</v>
          </cell>
        </row>
        <row r="206">
          <cell r="E206">
            <v>0.01</v>
          </cell>
          <cell r="G206">
            <v>0.03</v>
          </cell>
        </row>
        <row r="207">
          <cell r="E207">
            <v>0.01</v>
          </cell>
          <cell r="G207">
            <v>0.05</v>
          </cell>
        </row>
        <row r="208">
          <cell r="E208">
            <v>0.01</v>
          </cell>
          <cell r="G208">
            <v>0.03</v>
          </cell>
        </row>
        <row r="209">
          <cell r="E209">
            <v>0.01</v>
          </cell>
          <cell r="G209">
            <v>0.03</v>
          </cell>
        </row>
        <row r="210">
          <cell r="E210">
            <v>0.01</v>
          </cell>
          <cell r="G210">
            <v>0.05</v>
          </cell>
        </row>
        <row r="211">
          <cell r="E211">
            <v>0.01</v>
          </cell>
          <cell r="G211">
            <v>0.05</v>
          </cell>
        </row>
        <row r="212">
          <cell r="E212">
            <v>0.01</v>
          </cell>
          <cell r="G212">
            <v>0.03</v>
          </cell>
        </row>
        <row r="213">
          <cell r="E213">
            <v>0.01</v>
          </cell>
          <cell r="G213">
            <v>0.05</v>
          </cell>
        </row>
        <row r="214">
          <cell r="E214">
            <v>0.02</v>
          </cell>
          <cell r="G214">
            <v>0.03</v>
          </cell>
        </row>
        <row r="215">
          <cell r="E215">
            <v>0.01</v>
          </cell>
          <cell r="G215">
            <v>0.03</v>
          </cell>
        </row>
        <row r="216">
          <cell r="E216">
            <v>0.01</v>
          </cell>
          <cell r="G216">
            <v>0.05</v>
          </cell>
        </row>
        <row r="217">
          <cell r="E217">
            <v>0.01</v>
          </cell>
          <cell r="G217">
            <v>0.05</v>
          </cell>
        </row>
        <row r="218">
          <cell r="E218">
            <v>0.01</v>
          </cell>
          <cell r="G218">
            <v>0.05</v>
          </cell>
        </row>
        <row r="219">
          <cell r="E219">
            <v>0.01</v>
          </cell>
          <cell r="G219">
            <v>0.05</v>
          </cell>
        </row>
        <row r="220">
          <cell r="E220">
            <v>0.01</v>
          </cell>
          <cell r="G220">
            <v>0.05</v>
          </cell>
        </row>
        <row r="221">
          <cell r="E221">
            <v>0.01</v>
          </cell>
          <cell r="G221">
            <v>0.05</v>
          </cell>
        </row>
        <row r="222">
          <cell r="E222">
            <v>0.01</v>
          </cell>
          <cell r="G222">
            <v>0.03</v>
          </cell>
        </row>
        <row r="223">
          <cell r="E223">
            <v>0.02</v>
          </cell>
          <cell r="G223">
            <v>0.05</v>
          </cell>
        </row>
        <row r="224">
          <cell r="E224">
            <v>0.01</v>
          </cell>
          <cell r="G224">
            <v>0.03</v>
          </cell>
        </row>
        <row r="225">
          <cell r="E225">
            <v>0.01</v>
          </cell>
          <cell r="G225">
            <v>0.03</v>
          </cell>
        </row>
        <row r="226">
          <cell r="E226">
            <v>0.02</v>
          </cell>
          <cell r="G226">
            <v>0.05</v>
          </cell>
        </row>
        <row r="227">
          <cell r="E227">
            <v>0.01</v>
          </cell>
          <cell r="G227">
            <v>0.05</v>
          </cell>
        </row>
        <row r="228">
          <cell r="E228">
            <v>0.02</v>
          </cell>
          <cell r="G228">
            <v>0.03</v>
          </cell>
        </row>
        <row r="229">
          <cell r="E229">
            <v>0.01</v>
          </cell>
          <cell r="G229">
            <v>0.05</v>
          </cell>
        </row>
        <row r="230">
          <cell r="E230">
            <v>0.05</v>
          </cell>
          <cell r="G230" t="str">
            <v/>
          </cell>
        </row>
        <row r="231">
          <cell r="E231">
            <v>0.02</v>
          </cell>
          <cell r="G231">
            <v>0.05</v>
          </cell>
        </row>
        <row r="232">
          <cell r="E232">
            <v>0.01</v>
          </cell>
          <cell r="G232">
            <v>0.05</v>
          </cell>
        </row>
        <row r="233">
          <cell r="E233">
            <v>0.01</v>
          </cell>
          <cell r="G233">
            <v>0.05</v>
          </cell>
        </row>
        <row r="234">
          <cell r="E234">
            <v>0.01</v>
          </cell>
          <cell r="G234">
            <v>0.05</v>
          </cell>
        </row>
        <row r="235">
          <cell r="E235">
            <v>0.01</v>
          </cell>
          <cell r="G235">
            <v>0.05</v>
          </cell>
        </row>
        <row r="236">
          <cell r="E236">
            <v>0.02</v>
          </cell>
          <cell r="G236">
            <v>0.03</v>
          </cell>
        </row>
        <row r="237">
          <cell r="E237">
            <v>0.01</v>
          </cell>
          <cell r="G237">
            <v>0.03</v>
          </cell>
        </row>
        <row r="238">
          <cell r="E238">
            <v>0.01</v>
          </cell>
          <cell r="G238">
            <v>0.05</v>
          </cell>
        </row>
        <row r="239">
          <cell r="E239">
            <v>0.01</v>
          </cell>
          <cell r="G239">
            <v>0.03</v>
          </cell>
        </row>
        <row r="240">
          <cell r="E240">
            <v>0.02</v>
          </cell>
          <cell r="G240">
            <v>0.03</v>
          </cell>
        </row>
        <row r="241">
          <cell r="E241">
            <v>0.01</v>
          </cell>
          <cell r="G241">
            <v>0.03</v>
          </cell>
        </row>
        <row r="242">
          <cell r="E242">
            <v>0.01</v>
          </cell>
          <cell r="G242">
            <v>0.05</v>
          </cell>
        </row>
        <row r="243">
          <cell r="E243">
            <v>0.02</v>
          </cell>
          <cell r="G243">
            <v>0.05</v>
          </cell>
        </row>
        <row r="244">
          <cell r="E244">
            <v>0.01</v>
          </cell>
          <cell r="G244">
            <v>0.05</v>
          </cell>
        </row>
        <row r="245">
          <cell r="E245">
            <v>0.01</v>
          </cell>
          <cell r="G245">
            <v>0.03</v>
          </cell>
        </row>
        <row r="246">
          <cell r="E246">
            <v>0.01</v>
          </cell>
          <cell r="G246">
            <v>0.05</v>
          </cell>
        </row>
        <row r="247">
          <cell r="E247">
            <v>0.01</v>
          </cell>
          <cell r="G247">
            <v>0.03</v>
          </cell>
        </row>
        <row r="248">
          <cell r="E248">
            <v>0.01</v>
          </cell>
          <cell r="G248">
            <v>0.03</v>
          </cell>
        </row>
        <row r="249">
          <cell r="E249">
            <v>0.02</v>
          </cell>
          <cell r="G249">
            <v>0.03</v>
          </cell>
        </row>
        <row r="250">
          <cell r="E250">
            <v>0.02</v>
          </cell>
          <cell r="G250">
            <v>0.05</v>
          </cell>
        </row>
        <row r="251">
          <cell r="E251">
            <v>0.01</v>
          </cell>
          <cell r="G251">
            <v>0.05</v>
          </cell>
        </row>
        <row r="252">
          <cell r="E252">
            <v>0.01</v>
          </cell>
          <cell r="G252">
            <v>0.05</v>
          </cell>
        </row>
        <row r="253">
          <cell r="E253">
            <v>0.01</v>
          </cell>
          <cell r="G253">
            <v>0.05</v>
          </cell>
        </row>
        <row r="254">
          <cell r="E254">
            <v>0.01</v>
          </cell>
          <cell r="G254">
            <v>0.05</v>
          </cell>
        </row>
        <row r="255">
          <cell r="E255">
            <v>0.01</v>
          </cell>
          <cell r="G255">
            <v>0.05</v>
          </cell>
        </row>
        <row r="256">
          <cell r="E256">
            <v>0.02</v>
          </cell>
          <cell r="G256">
            <v>0.03</v>
          </cell>
        </row>
        <row r="257">
          <cell r="E257">
            <v>0.01</v>
          </cell>
          <cell r="G257">
            <v>0.05</v>
          </cell>
        </row>
        <row r="258">
          <cell r="E258">
            <v>0.01</v>
          </cell>
          <cell r="G258">
            <v>0.03</v>
          </cell>
        </row>
        <row r="259">
          <cell r="E259">
            <v>0.01</v>
          </cell>
          <cell r="G259">
            <v>0.05</v>
          </cell>
        </row>
        <row r="260">
          <cell r="E260">
            <v>0.01</v>
          </cell>
          <cell r="G260">
            <v>0.05</v>
          </cell>
        </row>
        <row r="261">
          <cell r="E261">
            <v>0.01</v>
          </cell>
          <cell r="G261">
            <v>0.03</v>
          </cell>
        </row>
        <row r="262">
          <cell r="E262">
            <v>0.01</v>
          </cell>
          <cell r="G262">
            <v>0.05</v>
          </cell>
        </row>
        <row r="263">
          <cell r="E263">
            <v>0.01</v>
          </cell>
          <cell r="G263">
            <v>0.05</v>
          </cell>
        </row>
        <row r="264">
          <cell r="E264">
            <v>0.01</v>
          </cell>
          <cell r="G264">
            <v>0.05</v>
          </cell>
        </row>
        <row r="265">
          <cell r="E265">
            <v>0.02</v>
          </cell>
          <cell r="G265">
            <v>0.05</v>
          </cell>
        </row>
        <row r="266">
          <cell r="E266">
            <v>0.02</v>
          </cell>
          <cell r="G266">
            <v>0.03</v>
          </cell>
        </row>
        <row r="267">
          <cell r="E267">
            <v>0.01</v>
          </cell>
          <cell r="G267">
            <v>0.03</v>
          </cell>
        </row>
        <row r="268">
          <cell r="E268">
            <v>0.01</v>
          </cell>
          <cell r="G268">
            <v>0.03</v>
          </cell>
        </row>
        <row r="269">
          <cell r="E269">
            <v>0.01</v>
          </cell>
          <cell r="G269">
            <v>0.03</v>
          </cell>
        </row>
        <row r="270">
          <cell r="E270">
            <v>0.01</v>
          </cell>
          <cell r="G270">
            <v>0.03</v>
          </cell>
        </row>
        <row r="271">
          <cell r="E271">
            <v>0.01</v>
          </cell>
          <cell r="G271">
            <v>0.05</v>
          </cell>
        </row>
        <row r="272">
          <cell r="E272">
            <v>0.01</v>
          </cell>
          <cell r="G272">
            <v>0.03</v>
          </cell>
        </row>
        <row r="273">
          <cell r="E273">
            <v>0.02</v>
          </cell>
          <cell r="G273">
            <v>0.03</v>
          </cell>
        </row>
        <row r="274">
          <cell r="E274">
            <v>0.01</v>
          </cell>
          <cell r="G274">
            <v>0.03</v>
          </cell>
        </row>
        <row r="275">
          <cell r="E275">
            <v>0.01</v>
          </cell>
          <cell r="G275">
            <v>0.03</v>
          </cell>
        </row>
        <row r="276">
          <cell r="E276">
            <v>0.01</v>
          </cell>
          <cell r="G276">
            <v>0.03</v>
          </cell>
        </row>
        <row r="277">
          <cell r="E277">
            <v>0.02</v>
          </cell>
          <cell r="G277">
            <v>0.03</v>
          </cell>
        </row>
        <row r="278">
          <cell r="E278"/>
          <cell r="G278"/>
        </row>
        <row r="279">
          <cell r="E279"/>
          <cell r="G279" t="str">
            <v/>
          </cell>
        </row>
        <row r="280">
          <cell r="E280"/>
          <cell r="G280" t="str">
            <v/>
          </cell>
        </row>
        <row r="281">
          <cell r="E281">
            <v>0.02</v>
          </cell>
          <cell r="G281">
            <v>0.03</v>
          </cell>
        </row>
        <row r="282">
          <cell r="E282">
            <v>0.02</v>
          </cell>
          <cell r="G282">
            <v>0.03</v>
          </cell>
        </row>
        <row r="283">
          <cell r="E283"/>
          <cell r="G283" t="str">
            <v/>
          </cell>
        </row>
        <row r="284">
          <cell r="E284"/>
          <cell r="G284" t="str">
            <v/>
          </cell>
        </row>
        <row r="285">
          <cell r="E285"/>
          <cell r="G285" t="str">
            <v/>
          </cell>
        </row>
        <row r="286">
          <cell r="E286"/>
          <cell r="G286" t="str">
            <v/>
          </cell>
        </row>
        <row r="287">
          <cell r="E287"/>
          <cell r="G287" t="str">
            <v/>
          </cell>
        </row>
        <row r="288">
          <cell r="E288"/>
          <cell r="G288" t="str">
            <v/>
          </cell>
        </row>
        <row r="289">
          <cell r="E289"/>
          <cell r="G289" t="str">
            <v/>
          </cell>
        </row>
        <row r="290">
          <cell r="E290"/>
          <cell r="G290" t="str">
            <v/>
          </cell>
        </row>
        <row r="291">
          <cell r="E291"/>
          <cell r="G291" t="str">
            <v/>
          </cell>
        </row>
        <row r="292">
          <cell r="E292"/>
          <cell r="G292" t="str">
            <v/>
          </cell>
        </row>
        <row r="293">
          <cell r="E293"/>
          <cell r="G293" t="str">
            <v/>
          </cell>
        </row>
        <row r="294">
          <cell r="E294"/>
          <cell r="G294" t="str">
            <v/>
          </cell>
        </row>
        <row r="295">
          <cell r="E295"/>
          <cell r="G295" t="str">
            <v/>
          </cell>
        </row>
        <row r="296">
          <cell r="E296"/>
          <cell r="G296" t="str">
            <v/>
          </cell>
        </row>
        <row r="297">
          <cell r="E297"/>
          <cell r="G297" t="str">
            <v/>
          </cell>
        </row>
        <row r="298">
          <cell r="E298"/>
          <cell r="G298" t="str">
            <v/>
          </cell>
        </row>
        <row r="299">
          <cell r="E299"/>
          <cell r="G299" t="str">
            <v/>
          </cell>
        </row>
        <row r="300">
          <cell r="E300"/>
          <cell r="G300" t="str">
            <v/>
          </cell>
        </row>
        <row r="301">
          <cell r="E301"/>
          <cell r="G301" t="str">
            <v/>
          </cell>
        </row>
        <row r="302">
          <cell r="E302"/>
          <cell r="G302" t="str">
            <v/>
          </cell>
        </row>
        <row r="303">
          <cell r="E303"/>
          <cell r="G303" t="str">
            <v/>
          </cell>
        </row>
        <row r="304">
          <cell r="E304"/>
          <cell r="G304" t="str">
            <v/>
          </cell>
        </row>
        <row r="305">
          <cell r="E305"/>
          <cell r="G305" t="str">
            <v/>
          </cell>
        </row>
        <row r="306">
          <cell r="E306"/>
          <cell r="G306" t="str">
            <v/>
          </cell>
        </row>
        <row r="307">
          <cell r="E307"/>
          <cell r="G307" t="str">
            <v/>
          </cell>
        </row>
        <row r="308">
          <cell r="E308"/>
          <cell r="G308" t="str">
            <v/>
          </cell>
        </row>
        <row r="309">
          <cell r="E309"/>
          <cell r="G309" t="str">
            <v/>
          </cell>
        </row>
        <row r="310">
          <cell r="E310"/>
          <cell r="G310" t="str">
            <v/>
          </cell>
        </row>
        <row r="311">
          <cell r="E311"/>
          <cell r="G311" t="str">
            <v/>
          </cell>
        </row>
        <row r="312">
          <cell r="E312"/>
          <cell r="G312" t="str">
            <v/>
          </cell>
        </row>
        <row r="313">
          <cell r="E313"/>
          <cell r="G313" t="str">
            <v/>
          </cell>
        </row>
        <row r="314">
          <cell r="E314"/>
          <cell r="G314" t="str">
            <v/>
          </cell>
        </row>
        <row r="315">
          <cell r="E315"/>
          <cell r="G315" t="str">
            <v/>
          </cell>
        </row>
        <row r="316">
          <cell r="E316"/>
          <cell r="G316" t="str">
            <v/>
          </cell>
        </row>
        <row r="317">
          <cell r="E317"/>
          <cell r="G317" t="str">
            <v/>
          </cell>
        </row>
        <row r="318">
          <cell r="E318"/>
          <cell r="G318" t="str">
            <v/>
          </cell>
        </row>
        <row r="319">
          <cell r="E319"/>
          <cell r="G319" t="str">
            <v/>
          </cell>
        </row>
        <row r="320">
          <cell r="E320"/>
          <cell r="G320" t="str">
            <v/>
          </cell>
        </row>
        <row r="321">
          <cell r="E321"/>
          <cell r="G321" t="str">
            <v/>
          </cell>
        </row>
        <row r="322">
          <cell r="E322"/>
          <cell r="G322" t="str">
            <v/>
          </cell>
        </row>
        <row r="323">
          <cell r="E323"/>
          <cell r="G323" t="str">
            <v/>
          </cell>
        </row>
        <row r="324">
          <cell r="E324"/>
          <cell r="G324" t="str">
            <v/>
          </cell>
        </row>
        <row r="325">
          <cell r="E325"/>
          <cell r="G325" t="str">
            <v/>
          </cell>
        </row>
        <row r="326">
          <cell r="E326"/>
          <cell r="G326" t="str">
            <v/>
          </cell>
        </row>
        <row r="327">
          <cell r="E327"/>
          <cell r="G327" t="str">
            <v/>
          </cell>
        </row>
        <row r="328">
          <cell r="E328"/>
          <cell r="G328" t="str">
            <v/>
          </cell>
        </row>
        <row r="329">
          <cell r="E329"/>
          <cell r="G329" t="str">
            <v/>
          </cell>
        </row>
        <row r="330">
          <cell r="E330"/>
          <cell r="G330" t="str">
            <v/>
          </cell>
        </row>
        <row r="331">
          <cell r="E331"/>
          <cell r="G331" t="str">
            <v/>
          </cell>
        </row>
        <row r="332">
          <cell r="E332"/>
          <cell r="G332" t="str">
            <v/>
          </cell>
        </row>
        <row r="333">
          <cell r="E333"/>
          <cell r="G333" t="str">
            <v/>
          </cell>
        </row>
        <row r="334">
          <cell r="E334"/>
          <cell r="G334" t="str">
            <v/>
          </cell>
        </row>
        <row r="335">
          <cell r="E335"/>
          <cell r="G335" t="str">
            <v/>
          </cell>
        </row>
        <row r="336">
          <cell r="E336"/>
          <cell r="G336" t="str">
            <v/>
          </cell>
        </row>
        <row r="337">
          <cell r="E337"/>
          <cell r="G337" t="str">
            <v/>
          </cell>
        </row>
        <row r="338">
          <cell r="E338"/>
          <cell r="G338" t="str">
            <v/>
          </cell>
        </row>
        <row r="339">
          <cell r="E339"/>
          <cell r="G339" t="str">
            <v/>
          </cell>
        </row>
        <row r="340">
          <cell r="E340"/>
          <cell r="G340" t="str">
            <v/>
          </cell>
        </row>
        <row r="341">
          <cell r="E341"/>
          <cell r="G341" t="str">
            <v/>
          </cell>
        </row>
        <row r="342">
          <cell r="E342"/>
          <cell r="G342" t="str">
            <v/>
          </cell>
        </row>
        <row r="343">
          <cell r="E343"/>
          <cell r="G343" t="str">
            <v/>
          </cell>
        </row>
        <row r="344">
          <cell r="E344"/>
          <cell r="G344" t="str">
            <v/>
          </cell>
        </row>
        <row r="345">
          <cell r="E345"/>
          <cell r="G345" t="str">
            <v/>
          </cell>
        </row>
        <row r="346">
          <cell r="E346"/>
          <cell r="G346" t="str">
            <v/>
          </cell>
        </row>
        <row r="347">
          <cell r="E347"/>
          <cell r="G347" t="str">
            <v/>
          </cell>
        </row>
        <row r="348">
          <cell r="E348"/>
          <cell r="G348" t="str">
            <v/>
          </cell>
        </row>
        <row r="349">
          <cell r="E349"/>
          <cell r="G349" t="str">
            <v/>
          </cell>
        </row>
        <row r="350">
          <cell r="E350"/>
          <cell r="G350" t="str">
            <v/>
          </cell>
        </row>
        <row r="351">
          <cell r="E351"/>
          <cell r="G351" t="str">
            <v/>
          </cell>
        </row>
        <row r="352">
          <cell r="E352"/>
          <cell r="G352" t="str">
            <v/>
          </cell>
        </row>
        <row r="353">
          <cell r="E353"/>
          <cell r="G353" t="str">
            <v/>
          </cell>
        </row>
        <row r="354">
          <cell r="E354"/>
          <cell r="G354" t="str">
            <v/>
          </cell>
        </row>
        <row r="355">
          <cell r="E355"/>
          <cell r="G355" t="str">
            <v/>
          </cell>
        </row>
        <row r="356">
          <cell r="E356"/>
          <cell r="G356" t="str">
            <v/>
          </cell>
        </row>
        <row r="357">
          <cell r="E357"/>
          <cell r="G357" t="str">
            <v/>
          </cell>
        </row>
        <row r="358">
          <cell r="E358"/>
          <cell r="G358" t="str">
            <v/>
          </cell>
        </row>
        <row r="359">
          <cell r="E359"/>
          <cell r="G359" t="str">
            <v/>
          </cell>
        </row>
        <row r="360">
          <cell r="E360"/>
          <cell r="G360" t="str">
            <v/>
          </cell>
        </row>
        <row r="361">
          <cell r="E361"/>
          <cell r="G361" t="str">
            <v/>
          </cell>
        </row>
        <row r="362">
          <cell r="E362"/>
          <cell r="G362" t="str">
            <v/>
          </cell>
        </row>
        <row r="363">
          <cell r="E363"/>
          <cell r="G363" t="str">
            <v/>
          </cell>
        </row>
        <row r="364">
          <cell r="E364"/>
          <cell r="G364" t="str">
            <v/>
          </cell>
        </row>
        <row r="365">
          <cell r="E365"/>
          <cell r="G365" t="str">
            <v/>
          </cell>
        </row>
        <row r="366">
          <cell r="E366"/>
          <cell r="G366" t="str">
            <v/>
          </cell>
        </row>
        <row r="367">
          <cell r="E367"/>
          <cell r="G367" t="str">
            <v/>
          </cell>
        </row>
        <row r="368">
          <cell r="E368"/>
          <cell r="G368" t="str">
            <v/>
          </cell>
        </row>
        <row r="369">
          <cell r="E369"/>
          <cell r="G369" t="str">
            <v/>
          </cell>
        </row>
        <row r="370">
          <cell r="E370"/>
          <cell r="G370" t="str">
            <v/>
          </cell>
        </row>
        <row r="371">
          <cell r="E371"/>
          <cell r="G371" t="str">
            <v/>
          </cell>
        </row>
        <row r="372">
          <cell r="E372"/>
          <cell r="G372" t="str">
            <v/>
          </cell>
        </row>
        <row r="373">
          <cell r="E373"/>
          <cell r="G373" t="str">
            <v/>
          </cell>
        </row>
        <row r="374">
          <cell r="E374"/>
          <cell r="G374" t="str">
            <v/>
          </cell>
        </row>
        <row r="375">
          <cell r="E375"/>
          <cell r="G375" t="str">
            <v/>
          </cell>
        </row>
        <row r="376">
          <cell r="E376"/>
          <cell r="G376"/>
        </row>
      </sheetData>
      <sheetData sheetId="2">
        <row r="1">
          <cell r="A1" t="str">
            <v>Column4</v>
          </cell>
          <cell r="B1" t="str">
            <v>NAME OF PAYEE</v>
          </cell>
          <cell r="D1" t="str">
            <v>GOODS/SERVICE</v>
          </cell>
          <cell r="F1" t="str">
            <v>VAT/NVAT</v>
          </cell>
        </row>
        <row r="2">
          <cell r="A2" t="str">
            <v>268-138-368-0000</v>
          </cell>
          <cell r="B2" t="str">
            <v>3CA BUILDERS</v>
          </cell>
          <cell r="D2" t="str">
            <v>WI120</v>
          </cell>
          <cell r="F2" t="str">
            <v>WV020</v>
          </cell>
        </row>
        <row r="3">
          <cell r="A3" t="str">
            <v>928-342-625-0000</v>
          </cell>
          <cell r="B3" t="str">
            <v>60 B CYBER STATION</v>
          </cell>
          <cell r="D3" t="str">
            <v>WI640</v>
          </cell>
          <cell r="F3" t="str">
            <v>WB080</v>
          </cell>
        </row>
        <row r="4">
          <cell r="A4" t="str">
            <v>439-989-108-0000</v>
          </cell>
          <cell r="B4" t="str">
            <v>A.M. PAMPLONA PRINTING SERVICES</v>
          </cell>
          <cell r="D4" t="str">
            <v>WI640</v>
          </cell>
          <cell r="F4" t="str">
            <v>WB080</v>
          </cell>
        </row>
        <row r="5">
          <cell r="A5" t="str">
            <v>180-240-467-0000</v>
          </cell>
          <cell r="B5" t="str">
            <v>A.N.N.RESTAURANT</v>
          </cell>
          <cell r="D5" t="str">
            <v>WI157</v>
          </cell>
          <cell r="F5" t="str">
            <v>WV020</v>
          </cell>
        </row>
        <row r="6">
          <cell r="A6" t="str">
            <v>402-125-200-0000</v>
          </cell>
          <cell r="B6" t="str">
            <v>A2J'S PARTY NEEDS AND T-SHIRT PRINTING SERVICES</v>
          </cell>
          <cell r="D6" t="str">
            <v>WI640</v>
          </cell>
          <cell r="F6" t="str">
            <v>WB080</v>
          </cell>
        </row>
        <row r="7">
          <cell r="A7" t="str">
            <v>000-299-299-0036</v>
          </cell>
          <cell r="B7" t="str">
            <v>A2J'S PARTY NEEDS AND T-SHIRT PRINTING SERVICES</v>
          </cell>
          <cell r="D7" t="str">
            <v>WC640</v>
          </cell>
          <cell r="F7" t="str">
            <v>WV010</v>
          </cell>
        </row>
        <row r="8">
          <cell r="A8" t="str">
            <v>275-548-645-0000</v>
          </cell>
          <cell r="B8" t="str">
            <v>ABI GRACIAS MARKETING</v>
          </cell>
          <cell r="D8" t="str">
            <v>WI640</v>
          </cell>
          <cell r="F8" t="str">
            <v>WB080</v>
          </cell>
        </row>
        <row r="9">
          <cell r="A9" t="str">
            <v>150-501-608-0010</v>
          </cell>
          <cell r="B9" t="str">
            <v>ABING APARTMENT</v>
          </cell>
          <cell r="D9" t="str">
            <v>WI100</v>
          </cell>
          <cell r="F9"/>
        </row>
        <row r="10">
          <cell r="A10" t="str">
            <v>259-438-832-00001</v>
          </cell>
          <cell r="B10" t="str">
            <v>AC RECIO DEPARTMENT STORE</v>
          </cell>
          <cell r="D10" t="str">
            <v>WI640</v>
          </cell>
          <cell r="F10" t="str">
            <v>WV010</v>
          </cell>
        </row>
        <row r="11">
          <cell r="A11" t="str">
            <v>200-035-311-0000</v>
          </cell>
          <cell r="B11" t="str">
            <v>ACE HARDWARE PHILIPPINES, INC.</v>
          </cell>
          <cell r="D11" t="str">
            <v>WC640</v>
          </cell>
          <cell r="F11" t="str">
            <v>WV010</v>
          </cell>
        </row>
        <row r="12">
          <cell r="A12" t="str">
            <v>933-335-700-001</v>
          </cell>
          <cell r="B12" t="str">
            <v>ACNLC TRADING</v>
          </cell>
          <cell r="D12" t="str">
            <v>WI640</v>
          </cell>
          <cell r="F12" t="str">
            <v>WV010</v>
          </cell>
        </row>
        <row r="13">
          <cell r="A13" t="str">
            <v>200-470-425-0005</v>
          </cell>
          <cell r="B13" t="str">
            <v>ACTIVE HEARING CENTER - LUCENA BRANCH</v>
          </cell>
          <cell r="D13" t="str">
            <v>WC157</v>
          </cell>
          <cell r="F13" t="str">
            <v>WV020</v>
          </cell>
        </row>
        <row r="14">
          <cell r="A14" t="str">
            <v>909-421-522-0000</v>
          </cell>
          <cell r="B14" t="str">
            <v>ADOOH-BENG GENERAL MERCHANDISE</v>
          </cell>
          <cell r="D14" t="str">
            <v>WI640</v>
          </cell>
          <cell r="F14" t="str">
            <v>WV010</v>
          </cell>
        </row>
        <row r="15">
          <cell r="A15" t="str">
            <v>418-042-016-0000</v>
          </cell>
          <cell r="B15" t="str">
            <v>AHR GLASS &amp; ALUMINUM SUPPLY &amp; GENERAL MERCHANDISE</v>
          </cell>
          <cell r="D15" t="str">
            <v>WI640</v>
          </cell>
          <cell r="F15" t="str">
            <v>WV010</v>
          </cell>
        </row>
        <row r="16">
          <cell r="A16" t="str">
            <v>602-736-408-00000</v>
          </cell>
          <cell r="B16" t="str">
            <v>AJT ONE ALUMINUM AND GLASS SUPPLY CORP.</v>
          </cell>
          <cell r="D16" t="str">
            <v>WC640</v>
          </cell>
          <cell r="F16" t="str">
            <v>WV010</v>
          </cell>
        </row>
        <row r="17">
          <cell r="A17" t="str">
            <v>431-279-751-0000</v>
          </cell>
          <cell r="B17" t="str">
            <v>AL AND SALY GENERAL MERCHANDISE</v>
          </cell>
          <cell r="D17" t="str">
            <v>WI640</v>
          </cell>
          <cell r="F17" t="str">
            <v>WB080</v>
          </cell>
        </row>
        <row r="18">
          <cell r="A18" t="str">
            <v>115-902-248-0000</v>
          </cell>
          <cell r="B18" t="str">
            <v>AL MAE GENERAL MERCHANDISE</v>
          </cell>
          <cell r="D18" t="str">
            <v>WI640</v>
          </cell>
          <cell r="F18" t="str">
            <v>WB080</v>
          </cell>
        </row>
        <row r="19">
          <cell r="A19" t="str">
            <v>272-389-871-0000</v>
          </cell>
          <cell r="B19" t="str">
            <v>ALAS PHARMACY</v>
          </cell>
          <cell r="D19" t="str">
            <v>WI640</v>
          </cell>
          <cell r="F19" t="str">
            <v>WB080</v>
          </cell>
        </row>
        <row r="20">
          <cell r="A20" t="str">
            <v>133-640-468-0000</v>
          </cell>
          <cell r="B20" t="str">
            <v>ALCOREZA GLASS AND ALUMINUM SUPPLY</v>
          </cell>
          <cell r="D20" t="str">
            <v>WI640</v>
          </cell>
          <cell r="F20" t="str">
            <v>WB080</v>
          </cell>
        </row>
        <row r="21">
          <cell r="A21" t="str">
            <v>125-861-556-0000</v>
          </cell>
          <cell r="B21" t="str">
            <v>ALSAFEX ENTERPRISES</v>
          </cell>
          <cell r="D21" t="str">
            <v>WI640</v>
          </cell>
          <cell r="F21" t="str">
            <v>WB080</v>
          </cell>
        </row>
        <row r="22">
          <cell r="A22" t="str">
            <v>940-497-283-0000</v>
          </cell>
          <cell r="B22" t="str">
            <v>ANAK-LITA'S KUSINA PREPARED MEALS MANUFACTURING</v>
          </cell>
          <cell r="D22" t="str">
            <v>WI157</v>
          </cell>
          <cell r="F22" t="str">
            <v>WB080</v>
          </cell>
        </row>
        <row r="23">
          <cell r="A23" t="str">
            <v>492-874-595-0000</v>
          </cell>
          <cell r="B23" t="str">
            <v>ANDRE SCHOOL SUPPLIES AND GIFT SHOP</v>
          </cell>
          <cell r="D23" t="str">
            <v>WI640</v>
          </cell>
          <cell r="F23" t="str">
            <v>WB080</v>
          </cell>
        </row>
        <row r="24">
          <cell r="A24" t="str">
            <v>261-583-427-000</v>
          </cell>
          <cell r="B24" t="str">
            <v>ANGEL'S HILLS CONVENTION CENTER ISMAEL AND SOFIA YANGA PROPERTIES MANAGEMENT INC</v>
          </cell>
          <cell r="D24" t="str">
            <v>WI157</v>
          </cell>
          <cell r="F24" t="str">
            <v>WV020</v>
          </cell>
        </row>
        <row r="25">
          <cell r="A25" t="str">
            <v>261-781-838-0000</v>
          </cell>
          <cell r="B25" t="str">
            <v>ARATAN GLASS, ALUMINUM AND IRONWORKS</v>
          </cell>
          <cell r="D25" t="str">
            <v>WI640</v>
          </cell>
          <cell r="F25" t="str">
            <v>WB080</v>
          </cell>
        </row>
        <row r="26">
          <cell r="A26" t="str">
            <v>118-462-440-0000</v>
          </cell>
          <cell r="B26" t="str">
            <v>ARTZ ON PRINT ADVERTISING</v>
          </cell>
          <cell r="D26" t="str">
            <v>WI640</v>
          </cell>
          <cell r="F26" t="str">
            <v>WB080</v>
          </cell>
        </row>
        <row r="27">
          <cell r="A27" t="str">
            <v>236-143-197-0000</v>
          </cell>
          <cell r="B27" t="str">
            <v>ASIAPRIME COMMODITIES CORPORATION</v>
          </cell>
          <cell r="D27" t="str">
            <v>WC640</v>
          </cell>
          <cell r="F27" t="str">
            <v>WV010</v>
          </cell>
        </row>
        <row r="28">
          <cell r="A28" t="str">
            <v>141-257-528-0000</v>
          </cell>
          <cell r="B28" t="str">
            <v>ASS CONSTRUCTION</v>
          </cell>
          <cell r="D28" t="str">
            <v>WI120</v>
          </cell>
          <cell r="F28" t="str">
            <v>WV020</v>
          </cell>
        </row>
        <row r="29">
          <cell r="A29" t="str">
            <v>176-564-677-0000</v>
          </cell>
          <cell r="B29" t="str">
            <v>B. ABESAMIS HARDWARE</v>
          </cell>
          <cell r="D29" t="str">
            <v>WI640</v>
          </cell>
          <cell r="F29" t="str">
            <v>WB080</v>
          </cell>
        </row>
        <row r="30">
          <cell r="A30" t="str">
            <v>136-838-437-0000</v>
          </cell>
          <cell r="B30" t="str">
            <v>BALILOS FASTFOOD AND CATERING SERVICES</v>
          </cell>
          <cell r="D30" t="str">
            <v>WI157</v>
          </cell>
          <cell r="F30" t="str">
            <v>WV020</v>
          </cell>
        </row>
        <row r="31">
          <cell r="A31" t="str">
            <v>001-609-075-0000</v>
          </cell>
          <cell r="B31" t="str">
            <v>BAN BEE COMMERCIAL CO., INC.</v>
          </cell>
          <cell r="D31" t="str">
            <v>WC640</v>
          </cell>
          <cell r="F31" t="str">
            <v>WV010</v>
          </cell>
        </row>
        <row r="32">
          <cell r="A32" t="str">
            <v>905-227-522-0000</v>
          </cell>
          <cell r="B32" t="str">
            <v>BARACHAEL HARDWARE AND TRADING</v>
          </cell>
          <cell r="D32" t="str">
            <v>WI640</v>
          </cell>
          <cell r="F32" t="str">
            <v>WV010</v>
          </cell>
        </row>
        <row r="33">
          <cell r="A33" t="str">
            <v>926-503-648-0000</v>
          </cell>
          <cell r="B33" t="str">
            <v>BINDONG TRADING</v>
          </cell>
          <cell r="D33" t="str">
            <v>WI640</v>
          </cell>
          <cell r="F33" t="str">
            <v>WB080</v>
          </cell>
        </row>
        <row r="34">
          <cell r="A34" t="str">
            <v>928-338-146-0000</v>
          </cell>
          <cell r="B34" t="str">
            <v>BITSLINK INFO TECH SOLUTIONS</v>
          </cell>
          <cell r="D34" t="str">
            <v>WI640</v>
          </cell>
          <cell r="F34" t="str">
            <v>WV010</v>
          </cell>
        </row>
        <row r="35">
          <cell r="A35" t="str">
            <v>266-333-882-0000</v>
          </cell>
          <cell r="B35" t="str">
            <v>BLUECLICKER TRADING</v>
          </cell>
          <cell r="D35" t="str">
            <v>WI640</v>
          </cell>
          <cell r="F35" t="str">
            <v>WV010</v>
          </cell>
        </row>
        <row r="36">
          <cell r="A36" t="str">
            <v>749-039-462-0000</v>
          </cell>
          <cell r="B36" t="str">
            <v>BND PHARMA AND MEDICAL SUPPLIES DISTRIBUTION</v>
          </cell>
          <cell r="D36" t="str">
            <v>WI640</v>
          </cell>
          <cell r="F36" t="str">
            <v>WV010</v>
          </cell>
        </row>
        <row r="37">
          <cell r="A37" t="str">
            <v>914-987-577-0000</v>
          </cell>
          <cell r="B37" t="str">
            <v>BOTEY CONSTRUCTION</v>
          </cell>
          <cell r="D37" t="str">
            <v>WI157</v>
          </cell>
          <cell r="F37" t="str">
            <v>WV020</v>
          </cell>
        </row>
        <row r="38">
          <cell r="A38" t="str">
            <v>947-070-430-0020</v>
          </cell>
          <cell r="B38" t="str">
            <v>BOTIKA REPUBLIK</v>
          </cell>
          <cell r="D38" t="str">
            <v>WI640</v>
          </cell>
          <cell r="F38" t="str">
            <v>WB080</v>
          </cell>
        </row>
        <row r="39">
          <cell r="A39" t="str">
            <v>921-869-242-0000</v>
          </cell>
          <cell r="B39" t="str">
            <v>BOUNTYCOOL ENTERPRISE</v>
          </cell>
          <cell r="D39" t="str">
            <v>WI157</v>
          </cell>
          <cell r="F39" t="str">
            <v>WV020</v>
          </cell>
        </row>
        <row r="40">
          <cell r="A40" t="str">
            <v>267-119-173-0000</v>
          </cell>
          <cell r="B40" t="str">
            <v>BRAYLEY WATER REFILLING STATION</v>
          </cell>
          <cell r="D40" t="str">
            <v>WI640</v>
          </cell>
          <cell r="F40" t="str">
            <v>WB080</v>
          </cell>
        </row>
        <row r="41">
          <cell r="A41" t="str">
            <v>010-057-617-0154</v>
          </cell>
          <cell r="B41" t="str">
            <v>BRICOLAGE PHILIPPINES INC.</v>
          </cell>
          <cell r="D41" t="str">
            <v>WC640</v>
          </cell>
          <cell r="F41" t="str">
            <v>WV010</v>
          </cell>
        </row>
        <row r="42">
          <cell r="A42" t="str">
            <v>945-657-316-0000</v>
          </cell>
          <cell r="B42" t="str">
            <v>BUNSURAN FOOD COURT</v>
          </cell>
          <cell r="D42" t="str">
            <v>WI157</v>
          </cell>
          <cell r="F42" t="str">
            <v>WB080</v>
          </cell>
        </row>
        <row r="43">
          <cell r="A43" t="str">
            <v>102-290-198-0000</v>
          </cell>
          <cell r="B43" t="str">
            <v>C G CABANA CONSTRUCTION AND SUPPLIES</v>
          </cell>
          <cell r="D43" t="str">
            <v>WI120</v>
          </cell>
          <cell r="F43" t="str">
            <v>WV020</v>
          </cell>
        </row>
        <row r="44">
          <cell r="A44" t="str">
            <v>141-904-538-0000</v>
          </cell>
          <cell r="B44" t="str">
            <v>C PAR METAL WORKS AND CONSTRUCTION</v>
          </cell>
          <cell r="D44" t="str">
            <v>WI640</v>
          </cell>
          <cell r="F44" t="str">
            <v>WB080</v>
          </cell>
        </row>
        <row r="45">
          <cell r="A45" t="str">
            <v>126-630-649-0000</v>
          </cell>
          <cell r="B45" t="str">
            <v>CA COPY CENTER  AND PRINTING PRESS AND GENERAL MERCHANDISE</v>
          </cell>
          <cell r="D45" t="str">
            <v>WI640</v>
          </cell>
          <cell r="F45" t="str">
            <v>WV010</v>
          </cell>
        </row>
        <row r="46">
          <cell r="A46" t="str">
            <v>196-756-110-0000</v>
          </cell>
          <cell r="B46" t="str">
            <v>CARDENAS REF AND AIRCON SERVICE CENTER</v>
          </cell>
          <cell r="D46" t="str">
            <v>WC157</v>
          </cell>
          <cell r="F46" t="str">
            <v>WV020</v>
          </cell>
        </row>
        <row r="47">
          <cell r="A47" t="str">
            <v>005-832-350-0000</v>
          </cell>
          <cell r="B47" t="str">
            <v>CARLOS DRUGS LUCENA INC</v>
          </cell>
          <cell r="D47" t="str">
            <v>WC640</v>
          </cell>
          <cell r="F47" t="str">
            <v>WV010</v>
          </cell>
        </row>
        <row r="48">
          <cell r="A48" t="str">
            <v>010-545-823-0000</v>
          </cell>
          <cell r="B48" t="str">
            <v>CELEBRITY CABLE NETWORK, INC.</v>
          </cell>
          <cell r="D48" t="str">
            <v>WC157</v>
          </cell>
          <cell r="F48" t="str">
            <v>WV020</v>
          </cell>
        </row>
        <row r="49">
          <cell r="A49" t="str">
            <v>007-834-895-0000</v>
          </cell>
          <cell r="B49" t="str">
            <v>CENTER FOR LEARNING AND ASSESSMENT DEVELOPMENT-ASIA , INC.</v>
          </cell>
          <cell r="D49" t="str">
            <v>WC157</v>
          </cell>
          <cell r="F49" t="str">
            <v>WV020</v>
          </cell>
        </row>
        <row r="50">
          <cell r="A50" t="str">
            <v>181-453-252-000</v>
          </cell>
          <cell r="B50" t="str">
            <v>CENTURY OFFICE EQUIPMENT TRADING</v>
          </cell>
          <cell r="D50" t="str">
            <v>WI640</v>
          </cell>
          <cell r="F50" t="str">
            <v>WV010</v>
          </cell>
        </row>
        <row r="51">
          <cell r="A51" t="str">
            <v>172-796-077-0000</v>
          </cell>
          <cell r="B51" t="str">
            <v>CERELINA M. MARAMAG</v>
          </cell>
          <cell r="D51" t="str">
            <v>WI080</v>
          </cell>
          <cell r="F51"/>
        </row>
        <row r="52">
          <cell r="A52" t="str">
            <v>771-647-762-0000</v>
          </cell>
          <cell r="B52" t="str">
            <v>CHEF TROYWILZ CATERING SERVICES</v>
          </cell>
          <cell r="D52" t="str">
            <v>WI157</v>
          </cell>
          <cell r="F52" t="str">
            <v>WB080</v>
          </cell>
        </row>
        <row r="53">
          <cell r="A53" t="str">
            <v>710-023-602-0000</v>
          </cell>
          <cell r="B53" t="str">
            <v>CHEFMILES MC-ALY GRILL HOUSE</v>
          </cell>
          <cell r="D53" t="str">
            <v>WI157</v>
          </cell>
          <cell r="F53" t="str">
            <v>WB080</v>
          </cell>
        </row>
        <row r="54">
          <cell r="A54" t="str">
            <v>497-638-911-0000</v>
          </cell>
          <cell r="B54" t="str">
            <v>CL ARTZ PRINTING AND PARTY NEEDS</v>
          </cell>
          <cell r="D54" t="str">
            <v>WI640</v>
          </cell>
          <cell r="F54" t="str">
            <v>WB080</v>
          </cell>
        </row>
        <row r="55">
          <cell r="A55" t="str">
            <v>932-068-537-0000</v>
          </cell>
          <cell r="B55" t="str">
            <v>CLAIREVERSON GENERAL MERCHANDISING</v>
          </cell>
          <cell r="D55" t="str">
            <v>WI640</v>
          </cell>
          <cell r="F55" t="str">
            <v>WB080</v>
          </cell>
        </row>
        <row r="56">
          <cell r="A56" t="str">
            <v>272-588-294-0000</v>
          </cell>
          <cell r="B56" t="str">
            <v>CMCZ ENTERPRISES</v>
          </cell>
          <cell r="D56" t="str">
            <v>WI640</v>
          </cell>
          <cell r="F56" t="str">
            <v>WB080</v>
          </cell>
        </row>
        <row r="57">
          <cell r="A57" t="str">
            <v>006-895-049-0075</v>
          </cell>
          <cell r="B57" t="str">
            <v>CONVERGE INFORMATION AND COMMUNICATIONS TECHNOLOGY SOLUTIONS, INC. - LUCBAN</v>
          </cell>
          <cell r="D57" t="str">
            <v>WC157</v>
          </cell>
          <cell r="F57" t="str">
            <v>WV020</v>
          </cell>
        </row>
        <row r="58">
          <cell r="A58" t="str">
            <v>006-895-049-0117</v>
          </cell>
          <cell r="B58" t="str">
            <v>CONVERGE INFORMATION AND COMMUNICATIONS TECHNOLOGY SOLUTIONS, INC. - TAYABAS</v>
          </cell>
          <cell r="D58" t="str">
            <v>WC157</v>
          </cell>
          <cell r="F58" t="str">
            <v>WV020</v>
          </cell>
        </row>
        <row r="59">
          <cell r="A59" t="str">
            <v>007-982-168-0000</v>
          </cell>
          <cell r="B59" t="str">
            <v>CORITOS GARDEN INC</v>
          </cell>
          <cell r="D59" t="str">
            <v>WC157</v>
          </cell>
          <cell r="F59" t="str">
            <v>WV020</v>
          </cell>
        </row>
        <row r="60">
          <cell r="A60" t="str">
            <v>258-131-808-0000</v>
          </cell>
          <cell r="B60" t="str">
            <v>COSTIMIANO ENTERPRISES</v>
          </cell>
          <cell r="D60" t="str">
            <v>WI640</v>
          </cell>
          <cell r="F60" t="str">
            <v>WV010</v>
          </cell>
        </row>
        <row r="61">
          <cell r="A61" t="str">
            <v>485-101-444-0000</v>
          </cell>
          <cell r="B61" t="str">
            <v>CRISJAN GLASS AND PLASTIC WARES</v>
          </cell>
          <cell r="D61" t="str">
            <v>WI640</v>
          </cell>
          <cell r="F61" t="str">
            <v>WB080</v>
          </cell>
        </row>
        <row r="62">
          <cell r="A62" t="str">
            <v>928-277-429-0010</v>
          </cell>
          <cell r="B62" t="str">
            <v>CUE 5 SHELL GASOLINE STATION</v>
          </cell>
          <cell r="D62" t="str">
            <v>WC640</v>
          </cell>
          <cell r="F62" t="str">
            <v>WV010</v>
          </cell>
        </row>
        <row r="63">
          <cell r="A63" t="str">
            <v>494-537-393-0000</v>
          </cell>
          <cell r="B63" t="str">
            <v>CYUAN TRADING</v>
          </cell>
          <cell r="D63" t="str">
            <v>WI640</v>
          </cell>
          <cell r="F63" t="str">
            <v>WV010</v>
          </cell>
        </row>
        <row r="64">
          <cell r="A64" t="str">
            <v>120-019-414-0000</v>
          </cell>
          <cell r="B64" t="str">
            <v>DANJO PRINTING PRESS</v>
          </cell>
          <cell r="D64" t="str">
            <v>WI640</v>
          </cell>
          <cell r="F64" t="str">
            <v>WB080</v>
          </cell>
        </row>
        <row r="65">
          <cell r="A65" t="str">
            <v>159-316-581-0001</v>
          </cell>
          <cell r="B65" t="str">
            <v>DAXELL GEN. MERCHANDISE</v>
          </cell>
          <cell r="D65" t="str">
            <v>WI640</v>
          </cell>
          <cell r="F65" t="str">
            <v>WB080</v>
          </cell>
        </row>
        <row r="66">
          <cell r="A66" t="str">
            <v>226-477-439-0000</v>
          </cell>
          <cell r="B66" t="str">
            <v>DECEMBERGAB HARDWARE AND ELECTRICAL SUPPLY</v>
          </cell>
          <cell r="D66" t="str">
            <v>WI640</v>
          </cell>
          <cell r="F66" t="str">
            <v>WV010</v>
          </cell>
        </row>
        <row r="67">
          <cell r="A67" t="str">
            <v>176-757-399-0000</v>
          </cell>
          <cell r="B67" t="str">
            <v>DENNIS T KING ELECTRONICS PARTS AND SUPPLY</v>
          </cell>
          <cell r="D67" t="str">
            <v>WI640</v>
          </cell>
          <cell r="F67" t="str">
            <v>WB080</v>
          </cell>
        </row>
        <row r="68">
          <cell r="A68" t="str">
            <v>417-187-981-00000</v>
          </cell>
          <cell r="B68" t="str">
            <v>DEONILLO R. ESCARIO COMPUTER CENTER</v>
          </cell>
          <cell r="D68" t="str">
            <v>WI640</v>
          </cell>
          <cell r="F68" t="str">
            <v>WB080</v>
          </cell>
        </row>
        <row r="69">
          <cell r="A69" t="str">
            <v>251-484-060-0000</v>
          </cell>
          <cell r="B69" t="str">
            <v>DEZAIN ARTS AND GRAPHICS</v>
          </cell>
          <cell r="D69" t="str">
            <v>WI640</v>
          </cell>
          <cell r="F69" t="str">
            <v>WB080</v>
          </cell>
        </row>
        <row r="70">
          <cell r="A70" t="str">
            <v>215-747-218-0000</v>
          </cell>
          <cell r="B70" t="str">
            <v>DODONG'S CAFE</v>
          </cell>
          <cell r="D70" t="str">
            <v>WI157</v>
          </cell>
          <cell r="F70" t="str">
            <v>WB080</v>
          </cell>
        </row>
        <row r="71">
          <cell r="A71" t="str">
            <v>403-876-959-00000</v>
          </cell>
          <cell r="B71" t="str">
            <v>DRAFTSIGN ADVERTISING</v>
          </cell>
          <cell r="D71" t="str">
            <v>WI640</v>
          </cell>
          <cell r="F71" t="str">
            <v>WV010</v>
          </cell>
        </row>
        <row r="72">
          <cell r="A72" t="str">
            <v>181-222-062-0000</v>
          </cell>
          <cell r="B72" t="str">
            <v>DRIGGER GENERAL MERCHANDISE</v>
          </cell>
          <cell r="D72" t="str">
            <v>WI640</v>
          </cell>
          <cell r="F72" t="str">
            <v>WB080</v>
          </cell>
        </row>
        <row r="73">
          <cell r="A73" t="str">
            <v>153-706-466-0000</v>
          </cell>
          <cell r="B73" t="str">
            <v>DUNMILL AUTO SUPPLY</v>
          </cell>
          <cell r="D73" t="str">
            <v>WI640</v>
          </cell>
          <cell r="F73" t="str">
            <v>WV010</v>
          </cell>
        </row>
        <row r="74">
          <cell r="A74" t="str">
            <v>190-146-772-0000</v>
          </cell>
          <cell r="B74" t="str">
            <v>DZEE BUILDERS AND CONSTRUCTION SUPPLY</v>
          </cell>
          <cell r="D74" t="str">
            <v>WC120</v>
          </cell>
          <cell r="F74" t="str">
            <v>WV020</v>
          </cell>
        </row>
        <row r="75">
          <cell r="A75" t="str">
            <v>220-870-934-0030</v>
          </cell>
          <cell r="B75" t="str">
            <v>E.M. PAMPLONA COMPUTER SHOP AND PRINTING SERVICES</v>
          </cell>
          <cell r="D75" t="str">
            <v>WI640</v>
          </cell>
          <cell r="F75" t="str">
            <v>WB080</v>
          </cell>
        </row>
        <row r="76">
          <cell r="A76" t="str">
            <v>176-761-062-0000</v>
          </cell>
          <cell r="B76" t="str">
            <v>ECYOJ TRADING</v>
          </cell>
          <cell r="D76" t="str">
            <v>WI640</v>
          </cell>
          <cell r="F76" t="str">
            <v>WB080</v>
          </cell>
        </row>
        <row r="77">
          <cell r="A77" t="str">
            <v>121-171-961-0000</v>
          </cell>
          <cell r="B77" t="str">
            <v>ELFOUR TECH COMPUTER CENTER</v>
          </cell>
          <cell r="D77" t="str">
            <v>WI157</v>
          </cell>
          <cell r="F77" t="str">
            <v>WB080</v>
          </cell>
        </row>
        <row r="78">
          <cell r="A78" t="str">
            <v>933-328-438-0002</v>
          </cell>
          <cell r="B78" t="str">
            <v>ELIZABETH VILLENA SOUNDS MOBILE</v>
          </cell>
          <cell r="D78" t="str">
            <v>WI157</v>
          </cell>
          <cell r="F78" t="str">
            <v>WB080</v>
          </cell>
        </row>
        <row r="79">
          <cell r="A79" t="str">
            <v>453-776-998-0000</v>
          </cell>
          <cell r="B79" t="str">
            <v>EM-AR HANDICRAFTS TRADING</v>
          </cell>
          <cell r="D79" t="str">
            <v>WI640</v>
          </cell>
          <cell r="F79" t="str">
            <v>WB080</v>
          </cell>
        </row>
        <row r="80">
          <cell r="A80" t="str">
            <v>149-165-018-0000</v>
          </cell>
          <cell r="B80" t="str">
            <v>ERLINA R. RONDA</v>
          </cell>
          <cell r="D80" t="str">
            <v>WI080</v>
          </cell>
          <cell r="F80"/>
        </row>
        <row r="81">
          <cell r="A81" t="str">
            <v>916-428-512-0000</v>
          </cell>
          <cell r="B81" t="str">
            <v>ESPINOZA COPYHAUS</v>
          </cell>
          <cell r="D81" t="str">
            <v>WI640</v>
          </cell>
          <cell r="F81" t="str">
            <v>WB080</v>
          </cell>
        </row>
        <row r="82">
          <cell r="A82" t="str">
            <v>157-316-470-0000</v>
          </cell>
          <cell r="B82" t="str">
            <v>FAMOUS ELECTRICAL AND CONSTRUCTION SUPPLY</v>
          </cell>
          <cell r="D82" t="str">
            <v>WI640</v>
          </cell>
          <cell r="F82" t="str">
            <v>WV010</v>
          </cell>
        </row>
        <row r="83">
          <cell r="A83" t="str">
            <v>293-771-134-0000</v>
          </cell>
          <cell r="B83" t="str">
            <v>FARRAJEEVA GENERAL MERCHANDISE</v>
          </cell>
          <cell r="D83" t="str">
            <v>WI640</v>
          </cell>
          <cell r="F83" t="str">
            <v>WB080</v>
          </cell>
        </row>
        <row r="84">
          <cell r="A84" t="str">
            <v>009-924-175-0000</v>
          </cell>
          <cell r="B84" t="str">
            <v>FEDERAL CONCEPTS INC</v>
          </cell>
          <cell r="D84" t="str">
            <v>WC157</v>
          </cell>
          <cell r="F84" t="str">
            <v>WV020</v>
          </cell>
        </row>
        <row r="85">
          <cell r="A85" t="str">
            <v>274-580-792-0000</v>
          </cell>
          <cell r="B85" t="str">
            <v>FINEART CONSUMER GOODS TRADING</v>
          </cell>
          <cell r="D85" t="str">
            <v>WI640</v>
          </cell>
          <cell r="F85" t="str">
            <v>WV010</v>
          </cell>
        </row>
        <row r="86">
          <cell r="A86" t="str">
            <v>730-684-477-00001</v>
          </cell>
          <cell r="B86" t="str">
            <v>FOOTLAND GENERAL MERCHANDIZE</v>
          </cell>
          <cell r="D86" t="str">
            <v>WI640</v>
          </cell>
          <cell r="F86" t="str">
            <v>WB080</v>
          </cell>
        </row>
        <row r="87">
          <cell r="A87" t="str">
            <v>169-449-365-0000</v>
          </cell>
          <cell r="B87" t="str">
            <v>FRS AUTO AIRCON REPAIR SHOP</v>
          </cell>
          <cell r="D87" t="str">
            <v>WI157</v>
          </cell>
          <cell r="F87" t="str">
            <v>WB080</v>
          </cell>
        </row>
        <row r="88">
          <cell r="A88" t="str">
            <v>004-475-204-0000</v>
          </cell>
          <cell r="B88" t="str">
            <v>GAKKEN PHILIPPINES INC</v>
          </cell>
          <cell r="D88" t="str">
            <v>WC640</v>
          </cell>
          <cell r="F88" t="str">
            <v>WV010</v>
          </cell>
        </row>
        <row r="89">
          <cell r="A89" t="str">
            <v>490-262-478-0000</v>
          </cell>
          <cell r="B89" t="str">
            <v>GAMBOTIKA PHARMACY</v>
          </cell>
          <cell r="D89" t="str">
            <v>WI640</v>
          </cell>
          <cell r="F89" t="str">
            <v>WB080</v>
          </cell>
        </row>
        <row r="90">
          <cell r="A90" t="str">
            <v>102-290-331-0000</v>
          </cell>
          <cell r="B90" t="str">
            <v>GEC STATIONERY AND GENERAL MERCHANDISE</v>
          </cell>
          <cell r="D90" t="str">
            <v>WI640</v>
          </cell>
          <cell r="F90" t="str">
            <v>WV010</v>
          </cell>
        </row>
        <row r="91">
          <cell r="A91" t="str">
            <v>432-388-311-0000</v>
          </cell>
          <cell r="B91" t="str">
            <v>GEORDAN AND CRISLEN ELECTRONIC PARTS</v>
          </cell>
          <cell r="D91" t="str">
            <v>WI640</v>
          </cell>
          <cell r="F91" t="str">
            <v>WB080</v>
          </cell>
        </row>
        <row r="92">
          <cell r="A92" t="str">
            <v>006-161-363-0000</v>
          </cell>
          <cell r="B92" t="str">
            <v>GIANT PETROLEUM CONCEPT PHILS INC</v>
          </cell>
          <cell r="D92" t="str">
            <v>WC640</v>
          </cell>
          <cell r="F92" t="str">
            <v>WV010</v>
          </cell>
        </row>
        <row r="93">
          <cell r="A93" t="str">
            <v>766-320-334-0000</v>
          </cell>
          <cell r="B93" t="str">
            <v>GILF MEDICAL EQUIPMENT AND SUPPLIES TRADING</v>
          </cell>
          <cell r="D93" t="str">
            <v>WI640</v>
          </cell>
          <cell r="F93" t="str">
            <v>WB080</v>
          </cell>
        </row>
        <row r="94">
          <cell r="A94" t="str">
            <v>114-054-934-0000</v>
          </cell>
          <cell r="B94" t="str">
            <v>GINO'S MARKETING</v>
          </cell>
          <cell r="D94" t="str">
            <v>WI640</v>
          </cell>
          <cell r="F94" t="str">
            <v>WV010</v>
          </cell>
        </row>
        <row r="95">
          <cell r="A95" t="str">
            <v>010-344-375-0000</v>
          </cell>
          <cell r="B95" t="str">
            <v>GLEE TECH SOLUTIONS PROVIDER CO.</v>
          </cell>
          <cell r="D95" t="str">
            <v>WI640</v>
          </cell>
          <cell r="F95" t="str">
            <v>WB080</v>
          </cell>
        </row>
        <row r="96">
          <cell r="A96" t="str">
            <v>918-494-109-0000</v>
          </cell>
          <cell r="B96" t="str">
            <v>GLOVL TRADING AND GENERAL MERCHANDISE</v>
          </cell>
          <cell r="D96" t="str">
            <v>WI640</v>
          </cell>
          <cell r="F96" t="str">
            <v>WV010</v>
          </cell>
        </row>
        <row r="97">
          <cell r="A97" t="str">
            <v>914-262-330-0000</v>
          </cell>
          <cell r="B97" t="str">
            <v>GOLDEN D FUEL STATION</v>
          </cell>
          <cell r="D97" t="str">
            <v>WI640</v>
          </cell>
          <cell r="F97" t="str">
            <v>WV010</v>
          </cell>
        </row>
        <row r="98">
          <cell r="A98" t="str">
            <v>482-724-182-0000</v>
          </cell>
          <cell r="B98" t="str">
            <v>GOLDEN SELECTION STAINLESS STEEL AND ALUMINUM CENTER</v>
          </cell>
          <cell r="D98" t="str">
            <v>WI640</v>
          </cell>
          <cell r="F98" t="str">
            <v>WV010</v>
          </cell>
        </row>
        <row r="99">
          <cell r="A99" t="str">
            <v>003-888-229-0002</v>
          </cell>
          <cell r="B99" t="str">
            <v>HANDYMAN DO IT BEST CENTER</v>
          </cell>
          <cell r="D99" t="str">
            <v>WC640</v>
          </cell>
          <cell r="F99" t="str">
            <v>WV010</v>
          </cell>
        </row>
        <row r="100">
          <cell r="A100" t="str">
            <v>102-288-466-0000</v>
          </cell>
          <cell r="B100" t="str">
            <v>HANSON SALES CENTER</v>
          </cell>
          <cell r="D100" t="str">
            <v>WI640</v>
          </cell>
          <cell r="F100" t="str">
            <v>WV010</v>
          </cell>
        </row>
        <row r="101">
          <cell r="A101" t="str">
            <v>009-046-579-0000</v>
          </cell>
          <cell r="B101" t="str">
            <v>HAUS OF SERAH PRINTING AND TRADING CORPORATION</v>
          </cell>
          <cell r="D101" t="str">
            <v>WC640</v>
          </cell>
          <cell r="F101" t="str">
            <v>WV010</v>
          </cell>
        </row>
        <row r="102">
          <cell r="A102" t="str">
            <v>008-678-030-0000</v>
          </cell>
          <cell r="B102" t="str">
            <v>HAUWEI BUILDERS &amp; DEVELOPMENT CORP.</v>
          </cell>
          <cell r="D102" t="str">
            <v>WC640</v>
          </cell>
          <cell r="F102" t="str">
            <v>WV010</v>
          </cell>
        </row>
        <row r="103">
          <cell r="A103" t="str">
            <v>252-865-277-0010</v>
          </cell>
          <cell r="B103" t="str">
            <v>HJC DE LUNA TRADING</v>
          </cell>
          <cell r="D103" t="str">
            <v>WI640</v>
          </cell>
          <cell r="F103" t="str">
            <v>WB080</v>
          </cell>
        </row>
        <row r="104">
          <cell r="A104" t="str">
            <v>947-070-471-0000</v>
          </cell>
          <cell r="B104" t="str">
            <v>HOTEI HARDWARE AND CONSTRUCTION SUPPLY</v>
          </cell>
          <cell r="D104" t="str">
            <v>WI640</v>
          </cell>
          <cell r="F104" t="str">
            <v>WV010</v>
          </cell>
        </row>
        <row r="105">
          <cell r="A105" t="str">
            <v>255-740-820-0000</v>
          </cell>
          <cell r="B105" t="str">
            <v>HOTROD TRADING</v>
          </cell>
          <cell r="D105" t="str">
            <v>WI640</v>
          </cell>
          <cell r="F105" t="str">
            <v>WB080</v>
          </cell>
        </row>
        <row r="106">
          <cell r="A106" t="str">
            <v>414-749-632-0000</v>
          </cell>
          <cell r="B106" t="str">
            <v>IGIVEJUAN WATER REFILLING STATION</v>
          </cell>
          <cell r="D106" t="str">
            <v>WI640</v>
          </cell>
          <cell r="F106" t="str">
            <v>WB080</v>
          </cell>
        </row>
        <row r="107">
          <cell r="A107" t="str">
            <v>004-160-516-0000</v>
          </cell>
          <cell r="B107" t="str">
            <v>ILASAN MULTI PURPOSE COOPERATIVE</v>
          </cell>
          <cell r="D107" t="str">
            <v>WI640</v>
          </cell>
          <cell r="F107" t="str">
            <v>WB080</v>
          </cell>
        </row>
        <row r="108">
          <cell r="A108" t="str">
            <v>444-088-523-0000</v>
          </cell>
          <cell r="B108" t="str">
            <v>IMERALD MICHELLE ESMERALDA-AMANDY, RPSY</v>
          </cell>
          <cell r="D108" t="str">
            <v>WI151</v>
          </cell>
          <cell r="F108"/>
        </row>
        <row r="109">
          <cell r="A109" t="str">
            <v>000-249-888-0056</v>
          </cell>
          <cell r="B109" t="str">
            <v>IMPERIAL APPLIANCE PLAZA- LUCENA BRANCH</v>
          </cell>
          <cell r="D109" t="str">
            <v>WI640</v>
          </cell>
          <cell r="F109" t="str">
            <v>WV010</v>
          </cell>
        </row>
        <row r="110">
          <cell r="A110" t="str">
            <v>438-477-308-0000</v>
          </cell>
          <cell r="B110" t="str">
            <v>INFINITY BLESSING DRY AND GEN MDSE PAPER PRODUCTS</v>
          </cell>
          <cell r="D110" t="str">
            <v>WI640</v>
          </cell>
          <cell r="F110" t="str">
            <v>WB080</v>
          </cell>
        </row>
        <row r="111">
          <cell r="A111" t="str">
            <v>000-404-818-0011</v>
          </cell>
          <cell r="B111" t="str">
            <v>INTERNATIONAL TOYWORLD, INC.</v>
          </cell>
          <cell r="D111" t="str">
            <v>WC640</v>
          </cell>
          <cell r="F111" t="str">
            <v>WV010</v>
          </cell>
        </row>
        <row r="112">
          <cell r="A112" t="str">
            <v>768-150-330-0000</v>
          </cell>
          <cell r="B112" t="str">
            <v>ISQUADERNO OFFICE AND SCHOOL SUPPLIES</v>
          </cell>
          <cell r="D112" t="str">
            <v>WI640</v>
          </cell>
          <cell r="F112" t="str">
            <v>WB080</v>
          </cell>
        </row>
        <row r="113">
          <cell r="A113" t="str">
            <v>249-923-404-0000</v>
          </cell>
          <cell r="B113" t="str">
            <v>IT AVENUE GENERAL MERCHANDISE</v>
          </cell>
          <cell r="D113" t="str">
            <v>WI640</v>
          </cell>
          <cell r="F113" t="str">
            <v>WV010</v>
          </cell>
        </row>
        <row r="114">
          <cell r="A114" t="str">
            <v>232-105-993-0000</v>
          </cell>
          <cell r="B114" t="str">
            <v>IVALUE TECHNOLOGIES CORPORATION</v>
          </cell>
          <cell r="D114" t="str">
            <v>WC157</v>
          </cell>
          <cell r="F114" t="str">
            <v>WV020</v>
          </cell>
        </row>
        <row r="115">
          <cell r="A115" t="str">
            <v>736-030-571-0000</v>
          </cell>
          <cell r="B115" t="str">
            <v>J.E.J. DAZO MARKETING</v>
          </cell>
          <cell r="D115" t="str">
            <v>WI640</v>
          </cell>
          <cell r="F115" t="str">
            <v>WV010</v>
          </cell>
        </row>
        <row r="116">
          <cell r="A116" t="str">
            <v>156-915-703-0000</v>
          </cell>
          <cell r="B116" t="str">
            <v>J.R. MEJILLAS'S TRADING</v>
          </cell>
          <cell r="D116" t="str">
            <v>WI640</v>
          </cell>
          <cell r="F116" t="str">
            <v>WB080</v>
          </cell>
        </row>
        <row r="117">
          <cell r="A117" t="str">
            <v>172-647-396-0000</v>
          </cell>
          <cell r="B117" t="str">
            <v>JAAP GENERAL MERCHANDISE</v>
          </cell>
          <cell r="D117" t="str">
            <v>WI640</v>
          </cell>
          <cell r="F117" t="str">
            <v>WV010</v>
          </cell>
        </row>
        <row r="118">
          <cell r="A118" t="str">
            <v>307-859-424-0000</v>
          </cell>
          <cell r="B118" t="str">
            <v>JADIMAV TRADING</v>
          </cell>
          <cell r="D118" t="str">
            <v>WI640</v>
          </cell>
          <cell r="F118" t="str">
            <v>WV010</v>
          </cell>
        </row>
        <row r="119">
          <cell r="A119" t="str">
            <v>323-440-661-0000</v>
          </cell>
          <cell r="B119" t="str">
            <v>JANET GENERAL MERCHANDISE</v>
          </cell>
          <cell r="D119" t="str">
            <v>WI640</v>
          </cell>
          <cell r="F119" t="str">
            <v>WB080</v>
          </cell>
        </row>
        <row r="120">
          <cell r="A120" t="str">
            <v>273-018-979-00000</v>
          </cell>
          <cell r="B120" t="str">
            <v>JANKAT CONSUMER GOODS TRADING</v>
          </cell>
          <cell r="D120" t="str">
            <v>WI640</v>
          </cell>
          <cell r="F120" t="str">
            <v>WV010</v>
          </cell>
        </row>
        <row r="121">
          <cell r="A121" t="str">
            <v>237-299-589-0000</v>
          </cell>
          <cell r="B121" t="str">
            <v>JAS AND MON COMPUTER SHOP</v>
          </cell>
          <cell r="D121" t="str">
            <v>WI640</v>
          </cell>
          <cell r="F121" t="str">
            <v>WB080</v>
          </cell>
        </row>
        <row r="122">
          <cell r="A122" t="str">
            <v>494-972-861-0000</v>
          </cell>
          <cell r="B122" t="str">
            <v>JEANNE ESTEFANI GENERAL MERCHANDISE</v>
          </cell>
          <cell r="D122" t="str">
            <v>WI640</v>
          </cell>
          <cell r="F122" t="str">
            <v>WB080</v>
          </cell>
        </row>
        <row r="123">
          <cell r="A123" t="str">
            <v>114-052-288-0000</v>
          </cell>
          <cell r="B123" t="str">
            <v>JEFF ENTERPRISES / FREDDIE R. LUCES</v>
          </cell>
          <cell r="D123" t="str">
            <v>WI120</v>
          </cell>
          <cell r="F123" t="str">
            <v>WV020</v>
          </cell>
        </row>
        <row r="124">
          <cell r="A124" t="str">
            <v>193-622-471-0000</v>
          </cell>
          <cell r="B124" t="str">
            <v>JEFNIK SCHOOL SUPPLIES AND GIFT SHOP</v>
          </cell>
          <cell r="D124" t="str">
            <v>WI640</v>
          </cell>
          <cell r="F124" t="str">
            <v>WV010</v>
          </cell>
        </row>
        <row r="125">
          <cell r="A125" t="str">
            <v>465-463-333-0000</v>
          </cell>
          <cell r="B125" t="str">
            <v>JGM TAILORING</v>
          </cell>
          <cell r="D125" t="str">
            <v>WI640</v>
          </cell>
          <cell r="F125" t="str">
            <v>WB080</v>
          </cell>
        </row>
        <row r="126">
          <cell r="A126" t="str">
            <v>721-993-885-0001</v>
          </cell>
          <cell r="B126" t="str">
            <v>JHUN-JHUN RAZALAN VARIETY STORE</v>
          </cell>
          <cell r="D126" t="str">
            <v>WI640</v>
          </cell>
          <cell r="F126" t="str">
            <v>WB080</v>
          </cell>
        </row>
        <row r="127">
          <cell r="A127" t="str">
            <v>455-184-265-0000</v>
          </cell>
          <cell r="B127" t="str">
            <v>JJIM OFFICE AND SCHOOL SUPPLIES TRADING</v>
          </cell>
          <cell r="D127" t="str">
            <v>WI640</v>
          </cell>
          <cell r="F127" t="str">
            <v>WB080</v>
          </cell>
        </row>
        <row r="128">
          <cell r="A128" t="str">
            <v>154-912-245-0000</v>
          </cell>
          <cell r="B128" t="str">
            <v>JNDR.REAL SAFETY GEARS AND DEVICES TRADING</v>
          </cell>
          <cell r="D128" t="str">
            <v>WI640</v>
          </cell>
          <cell r="F128" t="str">
            <v>WB080</v>
          </cell>
        </row>
        <row r="129">
          <cell r="A129" t="str">
            <v>921-874-081-0000</v>
          </cell>
          <cell r="B129" t="str">
            <v>JPT PHARMACY</v>
          </cell>
          <cell r="D129" t="str">
            <v>WI640</v>
          </cell>
          <cell r="F129" t="str">
            <v>WB080</v>
          </cell>
        </row>
        <row r="130">
          <cell r="A130" t="str">
            <v>413-697-225-0000</v>
          </cell>
          <cell r="B130" t="str">
            <v>JTPP OFFICE AND SCHOOL SUPPLIES TRADING</v>
          </cell>
          <cell r="D130" t="str">
            <v>WI640</v>
          </cell>
          <cell r="F130" t="str">
            <v>WV010</v>
          </cell>
        </row>
        <row r="131">
          <cell r="A131" t="str">
            <v>285-171-500-0000</v>
          </cell>
          <cell r="B131" t="str">
            <v>KING ZYRUS TRADING</v>
          </cell>
          <cell r="D131" t="str">
            <v>WI640</v>
          </cell>
          <cell r="F131" t="str">
            <v>WV010</v>
          </cell>
        </row>
        <row r="132">
          <cell r="A132" t="str">
            <v>174-025-995-0000</v>
          </cell>
          <cell r="B132" t="str">
            <v>KJR CARINDERIA</v>
          </cell>
          <cell r="D132" t="str">
            <v>WI157</v>
          </cell>
          <cell r="F132" t="str">
            <v>WB080</v>
          </cell>
        </row>
        <row r="133">
          <cell r="A133" t="str">
            <v>183-894-733-0000</v>
          </cell>
          <cell r="B133" t="str">
            <v>KNIT &amp; TUCK MERCHANDISING</v>
          </cell>
          <cell r="D133" t="str">
            <v>WI640</v>
          </cell>
          <cell r="F133" t="str">
            <v>WV010</v>
          </cell>
        </row>
        <row r="134">
          <cell r="A134" t="str">
            <v>174-073-797-0000</v>
          </cell>
          <cell r="B134" t="str">
            <v>KRISTEL PHARMACEUTICAL MARKETING</v>
          </cell>
          <cell r="D134" t="str">
            <v>WI640</v>
          </cell>
          <cell r="F134" t="str">
            <v>WV010</v>
          </cell>
        </row>
        <row r="135">
          <cell r="A135" t="str">
            <v>102-289-977-0000</v>
          </cell>
          <cell r="B135" t="str">
            <v>L A PROFUGO CONSTRUCTION AND SUPPLY</v>
          </cell>
          <cell r="D135" t="str">
            <v>WI120</v>
          </cell>
          <cell r="F135" t="str">
            <v>WV020</v>
          </cell>
        </row>
        <row r="136">
          <cell r="A136" t="str">
            <v>261-847-815-0040</v>
          </cell>
          <cell r="B136" t="str">
            <v>LAP SIGN ARTS</v>
          </cell>
          <cell r="D136" t="str">
            <v>WI640</v>
          </cell>
          <cell r="F136" t="str">
            <v>WB080</v>
          </cell>
        </row>
        <row r="137">
          <cell r="A137" t="str">
            <v>159-969-149-0000</v>
          </cell>
          <cell r="B137" t="str">
            <v>LEXIGN ARTS &amp; SIGN</v>
          </cell>
          <cell r="D137" t="str">
            <v>WI640</v>
          </cell>
          <cell r="F137" t="str">
            <v>WB080</v>
          </cell>
        </row>
        <row r="138">
          <cell r="A138" t="str">
            <v>259-347-118-0000</v>
          </cell>
          <cell r="B138" t="str">
            <v>LGT TRADING AND GENERAL MERCHANDISE</v>
          </cell>
          <cell r="D138" t="str">
            <v>WI640</v>
          </cell>
          <cell r="F138" t="str">
            <v>WV010</v>
          </cell>
        </row>
        <row r="139">
          <cell r="A139" t="str">
            <v>146-549-562-0000</v>
          </cell>
          <cell r="B139" t="str">
            <v>LIANCA TRADING</v>
          </cell>
          <cell r="D139" t="str">
            <v>WI640</v>
          </cell>
          <cell r="F139" t="str">
            <v>WV010</v>
          </cell>
        </row>
        <row r="140">
          <cell r="A140" t="str">
            <v>934-255-331-0000</v>
          </cell>
          <cell r="B140" t="str">
            <v>LIFEGUARD ENTERPRISES</v>
          </cell>
          <cell r="D140" t="str">
            <v>WI640</v>
          </cell>
          <cell r="F140" t="str">
            <v>WB080</v>
          </cell>
        </row>
        <row r="141">
          <cell r="A141" t="str">
            <v>185-119-840-0010</v>
          </cell>
          <cell r="B141" t="str">
            <v>LIVELO TRADING</v>
          </cell>
          <cell r="D141" t="str">
            <v>WI640</v>
          </cell>
          <cell r="F141" t="str">
            <v>WV010</v>
          </cell>
        </row>
        <row r="142">
          <cell r="A142" t="str">
            <v>270-223-522-0040</v>
          </cell>
          <cell r="B142" t="str">
            <v>LS RAMOS SAFETY SUPPLIES &amp; SERVICES</v>
          </cell>
          <cell r="D142" t="str">
            <v>WI640</v>
          </cell>
          <cell r="F142" t="str">
            <v>WV010</v>
          </cell>
        </row>
        <row r="143">
          <cell r="A143" t="str">
            <v>270-223-522-0040</v>
          </cell>
          <cell r="B143" t="str">
            <v>LS RAMOS SAFETY SUPPLIES &amp; SERVICES</v>
          </cell>
          <cell r="D143" t="str">
            <v>WI640</v>
          </cell>
          <cell r="F143" t="str">
            <v>WV010</v>
          </cell>
        </row>
        <row r="144">
          <cell r="A144" t="str">
            <v>008-855-443-0000</v>
          </cell>
          <cell r="B144" t="str">
            <v>LUCENA FAMILY INTEGRATED ENTERPRISE CORPORATION</v>
          </cell>
          <cell r="D144" t="str">
            <v>WC157</v>
          </cell>
          <cell r="F144" t="str">
            <v>WV010</v>
          </cell>
        </row>
        <row r="145">
          <cell r="A145" t="str">
            <v>102-288-675-0000</v>
          </cell>
          <cell r="B145" t="str">
            <v>LUCENA MABUHAY LUMBER AND HARDWARE</v>
          </cell>
          <cell r="D145" t="str">
            <v>WI640</v>
          </cell>
          <cell r="F145" t="str">
            <v>WV010</v>
          </cell>
        </row>
        <row r="146">
          <cell r="A146" t="str">
            <v>102-288-281-0000</v>
          </cell>
          <cell r="B146" t="str">
            <v>LUCENA SILANGAN MARINE AND INDUSTRIAL SUPPLY</v>
          </cell>
          <cell r="D146" t="str">
            <v>WI640</v>
          </cell>
          <cell r="F146" t="str">
            <v>WV010</v>
          </cell>
        </row>
        <row r="147">
          <cell r="A147" t="str">
            <v>914-031-754-0000</v>
          </cell>
          <cell r="B147" t="str">
            <v>LUCENA TROPHY AND GENERAL MERCHANDISE</v>
          </cell>
          <cell r="D147" t="str">
            <v>WI640</v>
          </cell>
          <cell r="F147" t="str">
            <v>WB080</v>
          </cell>
        </row>
        <row r="148">
          <cell r="A148" t="str">
            <v>932-065-702-0001</v>
          </cell>
          <cell r="B148" t="str">
            <v>LUCKY AT2 AND JI DRY GOODS AND GEN. MDSE.</v>
          </cell>
          <cell r="D148" t="str">
            <v>WI640</v>
          </cell>
          <cell r="F148" t="str">
            <v>WB080</v>
          </cell>
        </row>
        <row r="149">
          <cell r="A149" t="str">
            <v>102-290-210-0000</v>
          </cell>
          <cell r="B149" t="str">
            <v>LUCKY BOOKSTORE</v>
          </cell>
          <cell r="D149" t="str">
            <v>WI640</v>
          </cell>
          <cell r="F149" t="str">
            <v>WV010</v>
          </cell>
        </row>
        <row r="150">
          <cell r="A150" t="str">
            <v>447-579-541-0000</v>
          </cell>
          <cell r="B150" t="str">
            <v>LUISA PINEDAS CATERING</v>
          </cell>
          <cell r="D150" t="str">
            <v>WI157</v>
          </cell>
          <cell r="F150" t="str">
            <v>WB080</v>
          </cell>
        </row>
        <row r="151">
          <cell r="A151" t="str">
            <v>182-220-043-000</v>
          </cell>
          <cell r="B151" t="str">
            <v>LYLE &amp; KOBE GENERAL MERCHANDISE</v>
          </cell>
          <cell r="D151" t="str">
            <v>WI640</v>
          </cell>
          <cell r="F151" t="str">
            <v>WB080</v>
          </cell>
        </row>
        <row r="152">
          <cell r="A152" t="str">
            <v>737-359-917-0000</v>
          </cell>
          <cell r="B152" t="str">
            <v>LYLE JULIET'S TRADING</v>
          </cell>
          <cell r="D152" t="str">
            <v>WI157</v>
          </cell>
          <cell r="F152" t="str">
            <v>WV020</v>
          </cell>
        </row>
        <row r="153">
          <cell r="A153" t="str">
            <v>176-763-942-0002</v>
          </cell>
          <cell r="B153" t="str">
            <v>M I SEVILLA RESORT</v>
          </cell>
          <cell r="D153" t="str">
            <v>WI157</v>
          </cell>
          <cell r="F153" t="str">
            <v>WV020</v>
          </cell>
        </row>
        <row r="154">
          <cell r="A154" t="str">
            <v>933-331-281-0000</v>
          </cell>
          <cell r="B154" t="str">
            <v>M.A. TRINIDAD ENTERPRISE</v>
          </cell>
          <cell r="D154" t="str">
            <v>WI640</v>
          </cell>
          <cell r="F154" t="str">
            <v>WB080</v>
          </cell>
        </row>
        <row r="155">
          <cell r="A155" t="str">
            <v>921-090-257-0000</v>
          </cell>
          <cell r="B155" t="str">
            <v>MACALALAD COPY CENTER</v>
          </cell>
          <cell r="D155" t="str">
            <v>WI640</v>
          </cell>
          <cell r="F155" t="str">
            <v>WB080</v>
          </cell>
        </row>
        <row r="156">
          <cell r="A156" t="str">
            <v>928-362-016-0000</v>
          </cell>
          <cell r="B156" t="str">
            <v>MAGNOSPAV TRADING</v>
          </cell>
          <cell r="D156" t="str">
            <v>WI640</v>
          </cell>
          <cell r="F156" t="str">
            <v>WV010</v>
          </cell>
        </row>
        <row r="157">
          <cell r="A157" t="str">
            <v>928-362-016-0000</v>
          </cell>
          <cell r="B157" t="str">
            <v>MAGNOSPAV TRADING</v>
          </cell>
          <cell r="D157" t="str">
            <v>WI640</v>
          </cell>
          <cell r="F157" t="str">
            <v>WV010</v>
          </cell>
        </row>
        <row r="158">
          <cell r="A158" t="str">
            <v>176-756-381-0000</v>
          </cell>
          <cell r="B158" t="str">
            <v>MAKIPAGAY ENTERPRISES</v>
          </cell>
          <cell r="D158" t="str">
            <v>WI640</v>
          </cell>
          <cell r="F158" t="str">
            <v>WB080</v>
          </cell>
        </row>
        <row r="159">
          <cell r="A159" t="str">
            <v>298-335-836-0000</v>
          </cell>
          <cell r="B159" t="str">
            <v>MALUSAC ENTERPRISE</v>
          </cell>
          <cell r="D159" t="str">
            <v>WI640</v>
          </cell>
          <cell r="F159" t="str">
            <v>WB080</v>
          </cell>
        </row>
        <row r="160">
          <cell r="A160" t="str">
            <v>300-127-030-0000</v>
          </cell>
          <cell r="B160" t="str">
            <v>MARK AND JOVY STAINLESS KITCHENWARES STORE</v>
          </cell>
          <cell r="D160" t="str">
            <v>WI640</v>
          </cell>
          <cell r="F160" t="str">
            <v>WB080</v>
          </cell>
        </row>
        <row r="161">
          <cell r="A161" t="str">
            <v>733-304-793-0000</v>
          </cell>
          <cell r="B161" t="str">
            <v>MARK YUSINGCO PRINTING SERVICES</v>
          </cell>
          <cell r="D161" t="str">
            <v>WI640</v>
          </cell>
          <cell r="F161" t="str">
            <v>WB080</v>
          </cell>
        </row>
        <row r="162">
          <cell r="A162" t="str">
            <v>004-563-344-0010</v>
          </cell>
          <cell r="B162" t="str">
            <v>MARKET STRATEGIC FIRM, INC.</v>
          </cell>
          <cell r="D162" t="str">
            <v>WC640</v>
          </cell>
          <cell r="F162" t="str">
            <v>WV010</v>
          </cell>
        </row>
        <row r="163">
          <cell r="A163" t="str">
            <v>150-221-963-0000</v>
          </cell>
          <cell r="B163" t="str">
            <v>MBJ HARDWARE AND ELECTRICAL SUPPLY</v>
          </cell>
          <cell r="D163" t="str">
            <v>WI640</v>
          </cell>
          <cell r="F163" t="str">
            <v>WB080</v>
          </cell>
        </row>
        <row r="164">
          <cell r="A164" t="str">
            <v>166-406-414-0000</v>
          </cell>
          <cell r="B164" t="str">
            <v>MEDIALABS GENERAL MERCHANDISE</v>
          </cell>
          <cell r="D164" t="str">
            <v>WI640</v>
          </cell>
          <cell r="F164" t="str">
            <v>WV010</v>
          </cell>
        </row>
        <row r="165">
          <cell r="A165" t="str">
            <v>156-915-703-0001</v>
          </cell>
          <cell r="B165" t="str">
            <v>MEJILLA'S PLASTIC SUPPLY &amp; GEN. MERCHANDISE</v>
          </cell>
          <cell r="D165" t="str">
            <v>WI640</v>
          </cell>
          <cell r="F165" t="str">
            <v>WB080</v>
          </cell>
        </row>
        <row r="166">
          <cell r="A166" t="str">
            <v>283-838-591-0000</v>
          </cell>
          <cell r="B166" t="str">
            <v>MEPERENCO STEEL TRADING</v>
          </cell>
          <cell r="D166" t="str">
            <v>WI640</v>
          </cell>
          <cell r="F166" t="str">
            <v>WB080</v>
          </cell>
        </row>
        <row r="167">
          <cell r="A167" t="str">
            <v>000-101-528-00011</v>
          </cell>
          <cell r="B167" t="str">
            <v>MERALCO</v>
          </cell>
          <cell r="D167" t="str">
            <v>WC157</v>
          </cell>
          <cell r="F167" t="str">
            <v>WV020</v>
          </cell>
        </row>
        <row r="168">
          <cell r="A168" t="str">
            <v>767-774-732-001</v>
          </cell>
          <cell r="B168" t="str">
            <v>META GENERAL MERCHANDISE</v>
          </cell>
          <cell r="D168" t="str">
            <v>WI640</v>
          </cell>
          <cell r="F168" t="str">
            <v>WV010</v>
          </cell>
        </row>
        <row r="169">
          <cell r="A169" t="str">
            <v>226-527-915-0000</v>
          </cell>
          <cell r="B169" t="str">
            <v>METRO RETAIL STORES GROUP, INC.</v>
          </cell>
          <cell r="D169" t="str">
            <v>WC640</v>
          </cell>
          <cell r="F169" t="str">
            <v>WV010</v>
          </cell>
        </row>
        <row r="170">
          <cell r="A170" t="str">
            <v>004-780-008-0125</v>
          </cell>
          <cell r="B170" t="str">
            <v>MICRO VALLEY COMPUTER SUPERSTORE</v>
          </cell>
          <cell r="D170" t="str">
            <v>WI640</v>
          </cell>
          <cell r="F170" t="str">
            <v>WV010</v>
          </cell>
        </row>
        <row r="171">
          <cell r="A171" t="str">
            <v>004-780-008-0730</v>
          </cell>
          <cell r="B171" t="str">
            <v>MICROVALLEY COMPUTER SUPERSTORE</v>
          </cell>
          <cell r="D171" t="str">
            <v>WC640</v>
          </cell>
          <cell r="F171" t="str">
            <v>WV010</v>
          </cell>
        </row>
        <row r="172">
          <cell r="A172" t="str">
            <v>157-537-402-0000</v>
          </cell>
          <cell r="B172" t="str">
            <v>MIGUELITA CATERING SERVICES</v>
          </cell>
          <cell r="D172" t="str">
            <v>WI157</v>
          </cell>
          <cell r="F172" t="str">
            <v>WV020</v>
          </cell>
        </row>
        <row r="173">
          <cell r="A173" t="str">
            <v>916-426-812-0000</v>
          </cell>
          <cell r="B173" t="str">
            <v>MILLENIUM TIRE CHECK CENTER * BS</v>
          </cell>
          <cell r="D173" t="str">
            <v>WI157</v>
          </cell>
          <cell r="F173" t="str">
            <v>WV020</v>
          </cell>
        </row>
        <row r="174">
          <cell r="A174" t="str">
            <v>176-763-942-0000</v>
          </cell>
          <cell r="B174" t="str">
            <v>MIRADETH I SEVILLA CATERING SERVICES</v>
          </cell>
          <cell r="D174" t="str">
            <v>WI157</v>
          </cell>
          <cell r="F174" t="str">
            <v>WV020</v>
          </cell>
        </row>
        <row r="175">
          <cell r="A175" t="str">
            <v>935-288-023-0000</v>
          </cell>
          <cell r="B175" t="str">
            <v>MJA ELECTRONICS AND GENERAL MERCHANDISE</v>
          </cell>
          <cell r="D175" t="str">
            <v>WI640</v>
          </cell>
          <cell r="F175" t="str">
            <v>WB080</v>
          </cell>
        </row>
        <row r="176">
          <cell r="A176" t="str">
            <v>715-971-424-0000</v>
          </cell>
          <cell r="B176" t="str">
            <v>MRGL OFFICE AND SCHOOL SUPPLIES TRADING</v>
          </cell>
          <cell r="D176" t="str">
            <v>WI640</v>
          </cell>
          <cell r="F176" t="str">
            <v>WV010</v>
          </cell>
        </row>
        <row r="177">
          <cell r="A177" t="str">
            <v>170-398-295-0000</v>
          </cell>
          <cell r="B177" t="str">
            <v>MS LORIZA JACELA GENERAL MERCHANDISE</v>
          </cell>
          <cell r="D177" t="str">
            <v>WI640</v>
          </cell>
          <cell r="F177" t="str">
            <v>WV010</v>
          </cell>
        </row>
        <row r="178">
          <cell r="A178" t="str">
            <v>320-609-209-0000</v>
          </cell>
          <cell r="B178" t="str">
            <v>MUSHROOM DARIANES PRINTING SERVICES</v>
          </cell>
          <cell r="D178" t="str">
            <v>WI640</v>
          </cell>
          <cell r="F178" t="str">
            <v>WB080</v>
          </cell>
        </row>
        <row r="179">
          <cell r="A179" t="str">
            <v>128-398-220-0000</v>
          </cell>
          <cell r="B179" t="str">
            <v>NAWAWALANG PARAISO RESORT AND HOTEL</v>
          </cell>
          <cell r="D179" t="str">
            <v>WI157</v>
          </cell>
          <cell r="F179" t="str">
            <v>WV020</v>
          </cell>
        </row>
        <row r="180">
          <cell r="A180" t="str">
            <v>603-649-569-0000</v>
          </cell>
          <cell r="B180" t="str">
            <v>NESWOOD FURNITURE &amp; GENERAL MERCHANDISE CORP.</v>
          </cell>
          <cell r="D180" t="str">
            <v>WC640</v>
          </cell>
          <cell r="F180" t="str">
            <v>WV010</v>
          </cell>
        </row>
        <row r="181">
          <cell r="A181" t="str">
            <v>103-794-486-0000</v>
          </cell>
          <cell r="B181" t="str">
            <v>NEW CITIZENS DENTAL SUPPLY</v>
          </cell>
          <cell r="D181" t="str">
            <v>WI640</v>
          </cell>
          <cell r="F181" t="str">
            <v>WV010</v>
          </cell>
        </row>
        <row r="182">
          <cell r="A182" t="str">
            <v>272-389-871-0010</v>
          </cell>
          <cell r="B182" t="str">
            <v>NICHORYLLE OFFICE AND SCHOOL SUPPLIES</v>
          </cell>
          <cell r="D182" t="str">
            <v>WI640</v>
          </cell>
          <cell r="F182" t="str">
            <v>WB080</v>
          </cell>
        </row>
        <row r="183">
          <cell r="A183" t="str">
            <v>938-635-878-0000</v>
          </cell>
          <cell r="B183" t="str">
            <v>NILCAM CELLPHONE REPAIR AND ACCESSORIES</v>
          </cell>
          <cell r="D183" t="str">
            <v>WI640</v>
          </cell>
          <cell r="F183" t="str">
            <v>WB080</v>
          </cell>
        </row>
        <row r="184">
          <cell r="A184" t="str">
            <v>933-325-757-0000</v>
          </cell>
          <cell r="B184" t="str">
            <v>NISSIMON CATERING SERVICES</v>
          </cell>
          <cell r="D184" t="str">
            <v>WI157</v>
          </cell>
          <cell r="F184" t="str">
            <v>WB080</v>
          </cell>
        </row>
        <row r="185">
          <cell r="A185" t="str">
            <v>928-346-638-0000</v>
          </cell>
          <cell r="B185" t="str">
            <v xml:space="preserve">NOEBHE MARKETING </v>
          </cell>
          <cell r="D185" t="str">
            <v>WI640</v>
          </cell>
          <cell r="F185" t="str">
            <v>WV010</v>
          </cell>
        </row>
        <row r="186">
          <cell r="A186" t="str">
            <v>300-663-714-0000</v>
          </cell>
          <cell r="B186" t="str">
            <v>NONIEJAMZ STORE</v>
          </cell>
          <cell r="D186" t="str">
            <v>WI640</v>
          </cell>
          <cell r="F186" t="str">
            <v>WB080</v>
          </cell>
        </row>
        <row r="187">
          <cell r="A187" t="str">
            <v>925-128-914-0000</v>
          </cell>
          <cell r="B187" t="str">
            <v>NYJ GADGETS AND ELECTRONICS CORPORATION</v>
          </cell>
          <cell r="D187" t="str">
            <v>WC640</v>
          </cell>
          <cell r="F187" t="str">
            <v>WB080</v>
          </cell>
        </row>
        <row r="188">
          <cell r="A188" t="str">
            <v>926-499-589-0000</v>
          </cell>
          <cell r="B188" t="str">
            <v>ODIES OFFICE SUPPLIES AND EQUIPMENT TRADING</v>
          </cell>
          <cell r="D188" t="str">
            <v>WI640</v>
          </cell>
          <cell r="F188" t="str">
            <v>WB080</v>
          </cell>
        </row>
        <row r="189">
          <cell r="A189" t="str">
            <v>006-432-858-014</v>
          </cell>
          <cell r="B189" t="str">
            <v>ORO OXYGEN CORPORATION</v>
          </cell>
          <cell r="D189" t="str">
            <v>WC640</v>
          </cell>
          <cell r="F189" t="str">
            <v>WV010</v>
          </cell>
        </row>
        <row r="190">
          <cell r="A190" t="str">
            <v>930-766-309-00000</v>
          </cell>
          <cell r="B190" t="str">
            <v>OXIAIRE GENERAL ENTERPRISE</v>
          </cell>
          <cell r="D190" t="str">
            <v>WI640</v>
          </cell>
          <cell r="F190" t="str">
            <v>WV010</v>
          </cell>
        </row>
        <row r="191">
          <cell r="A191" t="str">
            <v>322-030-036-0001</v>
          </cell>
          <cell r="B191" t="str">
            <v>PASAD-YA CONSTRUCTION SERVICES</v>
          </cell>
          <cell r="D191" t="str">
            <v>WI640</v>
          </cell>
          <cell r="F191" t="str">
            <v>WB080</v>
          </cell>
        </row>
        <row r="192">
          <cell r="A192" t="str">
            <v>408-003-438-0000</v>
          </cell>
          <cell r="B192" t="str">
            <v>PENCILVANIA GIROGRAPHIC ADVERTISING</v>
          </cell>
          <cell r="D192" t="str">
            <v>WI640</v>
          </cell>
          <cell r="F192" t="str">
            <v>WB080</v>
          </cell>
        </row>
        <row r="193">
          <cell r="A193" t="str">
            <v>000-137-771-0000</v>
          </cell>
          <cell r="B193" t="str">
            <v>PHILIPPINE NUTRI-FOODS CORPORATION</v>
          </cell>
          <cell r="D193" t="str">
            <v>WC640</v>
          </cell>
          <cell r="F193" t="str">
            <v>WV010</v>
          </cell>
        </row>
        <row r="194">
          <cell r="A194" t="str">
            <v>008-936-331-0000</v>
          </cell>
          <cell r="B194" t="str">
            <v>PHILPRINT AND ALLIED SERVICES, INC.</v>
          </cell>
          <cell r="D194" t="str">
            <v>WC640</v>
          </cell>
          <cell r="F194" t="str">
            <v>WV010</v>
          </cell>
        </row>
        <row r="195">
          <cell r="A195" t="str">
            <v>280-440-812-0000</v>
          </cell>
          <cell r="B195" t="str">
            <v>PIXELS ILLUSIONS</v>
          </cell>
          <cell r="D195" t="str">
            <v>WI640</v>
          </cell>
          <cell r="F195" t="str">
            <v>WB080</v>
          </cell>
        </row>
        <row r="196">
          <cell r="A196"/>
          <cell r="B196"/>
          <cell r="D196"/>
          <cell r="F196"/>
        </row>
        <row r="197">
          <cell r="A197" t="str">
            <v>462-357-569-0000</v>
          </cell>
          <cell r="B197" t="str">
            <v>POJADO COPY CENTER AND GENERAL MERCHANDISE</v>
          </cell>
          <cell r="D197" t="str">
            <v>WI640</v>
          </cell>
          <cell r="F197" t="str">
            <v>WB080</v>
          </cell>
        </row>
        <row r="198">
          <cell r="A198" t="str">
            <v>000-253-133-0000</v>
          </cell>
          <cell r="B198" t="str">
            <v>POLARIS INDUSTRIAL TRADING CORP</v>
          </cell>
          <cell r="D198" t="str">
            <v>WI640</v>
          </cell>
          <cell r="F198" t="str">
            <v>WV010</v>
          </cell>
        </row>
        <row r="199">
          <cell r="A199" t="str">
            <v>247-220-837-00045</v>
          </cell>
          <cell r="B199" t="str">
            <v>PRIMEWATER INFRASTRUCTURE CORP.</v>
          </cell>
          <cell r="D199" t="str">
            <v>WC157</v>
          </cell>
          <cell r="F199" t="str">
            <v>WV020</v>
          </cell>
        </row>
        <row r="200">
          <cell r="A200" t="str">
            <v>143-430-620-000</v>
          </cell>
          <cell r="B200" t="str">
            <v>PRIORITY TRADING</v>
          </cell>
          <cell r="D200" t="str">
            <v>WI640</v>
          </cell>
          <cell r="F200" t="str">
            <v>WV010</v>
          </cell>
        </row>
        <row r="201">
          <cell r="A201" t="str">
            <v>000-292-468-0156</v>
          </cell>
          <cell r="B201" t="str">
            <v>PRYCEGASES INC</v>
          </cell>
          <cell r="D201" t="str">
            <v>WC640</v>
          </cell>
          <cell r="F201" t="str">
            <v>WV010</v>
          </cell>
        </row>
        <row r="202">
          <cell r="A202" t="str">
            <v>185-119-840-0000</v>
          </cell>
          <cell r="B202" t="str">
            <v>QUEEN LOIS CATERING SERVICES</v>
          </cell>
          <cell r="D202" t="str">
            <v>WI640</v>
          </cell>
          <cell r="F202" t="str">
            <v>WV020</v>
          </cell>
        </row>
        <row r="203">
          <cell r="A203" t="str">
            <v>005-829-034-0000</v>
          </cell>
          <cell r="B203" t="str">
            <v>QUEEN MARGARETTE HOTEL INC</v>
          </cell>
          <cell r="D203" t="str">
            <v>WC157</v>
          </cell>
          <cell r="F203" t="str">
            <v>WV020</v>
          </cell>
        </row>
        <row r="204">
          <cell r="A204" t="str">
            <v>157-305-985-0000</v>
          </cell>
          <cell r="B204" t="str">
            <v>R MINI MART AND GENERAL MERCHANDISE</v>
          </cell>
          <cell r="D204" t="str">
            <v>WI640</v>
          </cell>
          <cell r="F204" t="str">
            <v>WV010</v>
          </cell>
        </row>
        <row r="205">
          <cell r="A205" t="str">
            <v>287-107-412-0000</v>
          </cell>
          <cell r="B205" t="str">
            <v>R. CABUYAO LPG TRADING</v>
          </cell>
          <cell r="D205" t="str">
            <v>WI640</v>
          </cell>
          <cell r="F205" t="str">
            <v>WB080</v>
          </cell>
        </row>
        <row r="206">
          <cell r="A206" t="str">
            <v>438-748-798-0010</v>
          </cell>
          <cell r="B206" t="str">
            <v>RAGING BULL MOTORCYCLE PARTS AND ACCESSORIES SHOP</v>
          </cell>
          <cell r="D206" t="str">
            <v>WI640</v>
          </cell>
          <cell r="F206" t="str">
            <v>WB080</v>
          </cell>
        </row>
        <row r="207">
          <cell r="A207" t="str">
            <v>473-671-240-0000</v>
          </cell>
          <cell r="B207" t="str">
            <v>RAMEA OFFICE SUPPLIES AND EQUIPMENT TRADING</v>
          </cell>
          <cell r="D207" t="str">
            <v>WI640</v>
          </cell>
          <cell r="F207" t="str">
            <v>WV010</v>
          </cell>
        </row>
        <row r="208">
          <cell r="A208" t="str">
            <v>417-187-981-0020</v>
          </cell>
          <cell r="B208" t="str">
            <v>RAYDEON TECH COMPUTER TRADING</v>
          </cell>
          <cell r="D208" t="str">
            <v>WI640</v>
          </cell>
          <cell r="F208" t="str">
            <v>WB080</v>
          </cell>
        </row>
        <row r="209">
          <cell r="A209" t="str">
            <v>158-766-340-0000</v>
          </cell>
          <cell r="B209" t="str">
            <v>RBL PRINTERS</v>
          </cell>
          <cell r="D209" t="str">
            <v>WI640</v>
          </cell>
          <cell r="F209" t="str">
            <v>WB080</v>
          </cell>
        </row>
        <row r="210">
          <cell r="A210" t="str">
            <v>010-140-323-0000</v>
          </cell>
          <cell r="B210" t="str">
            <v>REAMAR MEDICAL TRADING CORP</v>
          </cell>
          <cell r="D210" t="str">
            <v>WC640</v>
          </cell>
          <cell r="F210" t="str">
            <v>WV010</v>
          </cell>
        </row>
        <row r="211">
          <cell r="A211" t="str">
            <v>102-289-217-0000</v>
          </cell>
          <cell r="B211" t="str">
            <v>RECIO DEPARTMENT STORE</v>
          </cell>
          <cell r="D211" t="str">
            <v>WI640</v>
          </cell>
          <cell r="F211" t="str">
            <v>WV010</v>
          </cell>
        </row>
        <row r="212">
          <cell r="A212" t="str">
            <v>482-785-272-000</v>
          </cell>
          <cell r="B212" t="str">
            <v>REDQUINIX PISOBOX COMPUTER CENTER</v>
          </cell>
          <cell r="D212" t="str">
            <v>WI640</v>
          </cell>
          <cell r="F212" t="str">
            <v>WB080</v>
          </cell>
        </row>
        <row r="213">
          <cell r="A213" t="str">
            <v>266-528-936-0000</v>
          </cell>
          <cell r="B213" t="str">
            <v>REYES ELECTRONIC SHOP</v>
          </cell>
          <cell r="D213" t="str">
            <v>WI640</v>
          </cell>
          <cell r="F213" t="str">
            <v>WV010</v>
          </cell>
        </row>
        <row r="214">
          <cell r="A214" t="str">
            <v>910-421-215-0000</v>
          </cell>
          <cell r="B214" t="str">
            <v>REYNAN AND RONALD CATERING</v>
          </cell>
          <cell r="D214" t="str">
            <v>WI157</v>
          </cell>
          <cell r="F214" t="str">
            <v>WB080</v>
          </cell>
        </row>
        <row r="215">
          <cell r="A215" t="str">
            <v>266-656-506-0030</v>
          </cell>
          <cell r="B215" t="str">
            <v>REYVENJHAMIN GENERAL MERCHANDISE</v>
          </cell>
          <cell r="D215" t="str">
            <v>WI640</v>
          </cell>
          <cell r="F215" t="str">
            <v>WB080</v>
          </cell>
        </row>
        <row r="216">
          <cell r="A216" t="str">
            <v>009-090-978-00000</v>
          </cell>
          <cell r="B216" t="str">
            <v>RGM326 CORPORATION</v>
          </cell>
          <cell r="D216" t="str">
            <v>WI640</v>
          </cell>
          <cell r="F216" t="str">
            <v>WV010</v>
          </cell>
        </row>
        <row r="217">
          <cell r="A217" t="str">
            <v>215-208-134-0000</v>
          </cell>
          <cell r="B217" t="str">
            <v>RILEM PHARMA CORPORATION</v>
          </cell>
          <cell r="D217" t="str">
            <v>WC640</v>
          </cell>
          <cell r="F217" t="str">
            <v>WV010</v>
          </cell>
        </row>
        <row r="218">
          <cell r="A218" t="str">
            <v>938-617-930-00000</v>
          </cell>
          <cell r="B218" t="str">
            <v>RJL INDUSTRIAL TOOLS SUPPLY</v>
          </cell>
          <cell r="D218" t="str">
            <v>WI640</v>
          </cell>
          <cell r="F218" t="str">
            <v>WV010</v>
          </cell>
        </row>
        <row r="219">
          <cell r="A219" t="str">
            <v>936-961-469-0000</v>
          </cell>
          <cell r="B219" t="str">
            <v>RLT FUEL REFILLING STATION</v>
          </cell>
          <cell r="D219" t="str">
            <v>WI640</v>
          </cell>
          <cell r="F219" t="str">
            <v>WV010</v>
          </cell>
        </row>
        <row r="220">
          <cell r="A220" t="str">
            <v>250-891-705-0000</v>
          </cell>
          <cell r="B220" t="str">
            <v>RNNNW PRINTING SERVICES</v>
          </cell>
          <cell r="D220" t="str">
            <v>WI640</v>
          </cell>
          <cell r="F220" t="str">
            <v>WV010</v>
          </cell>
        </row>
        <row r="221">
          <cell r="A221" t="str">
            <v>236-776-921-000</v>
          </cell>
          <cell r="B221" t="str">
            <v>ROGELEM TRADING</v>
          </cell>
          <cell r="D221" t="str">
            <v>WI640</v>
          </cell>
          <cell r="F221" t="str">
            <v>WV010</v>
          </cell>
        </row>
        <row r="222">
          <cell r="A222" t="str">
            <v>256-801-357-0000</v>
          </cell>
          <cell r="B222" t="str">
            <v>ROMANTICO GRAVEL SAND AND CONSTRUCTION SUPPLY</v>
          </cell>
          <cell r="D222" t="str">
            <v>WI640</v>
          </cell>
          <cell r="F222" t="str">
            <v>WB080</v>
          </cell>
        </row>
        <row r="223">
          <cell r="A223" t="str">
            <v>112-174-981-0000</v>
          </cell>
          <cell r="B223" t="str">
            <v>ROMY AND BETH CATERING SERVICES</v>
          </cell>
          <cell r="D223" t="str">
            <v>WI157</v>
          </cell>
          <cell r="F223" t="str">
            <v>WV020</v>
          </cell>
        </row>
        <row r="224">
          <cell r="A224" t="str">
            <v>106-719-160-0002</v>
          </cell>
          <cell r="B224" t="str">
            <v>ROVELYN MEDICAL SUPPLIES &amp; EQUIPMENT</v>
          </cell>
          <cell r="D224" t="str">
            <v>WI640</v>
          </cell>
          <cell r="F224" t="str">
            <v>WB080</v>
          </cell>
        </row>
        <row r="225">
          <cell r="A225" t="str">
            <v>703-111-910-0000</v>
          </cell>
          <cell r="B225" t="str">
            <v>ROWENA AND MICO STORE</v>
          </cell>
          <cell r="D225" t="str">
            <v>WI640</v>
          </cell>
          <cell r="F225" t="str">
            <v>WB080</v>
          </cell>
        </row>
        <row r="226">
          <cell r="A226" t="str">
            <v>001-649-305-0550</v>
          </cell>
          <cell r="B226" t="str">
            <v>ROYAL STAR APPLIANCE MARKETING INC</v>
          </cell>
          <cell r="D226" t="str">
            <v>WC157</v>
          </cell>
          <cell r="F226" t="str">
            <v>WV010</v>
          </cell>
        </row>
        <row r="227">
          <cell r="A227" t="str">
            <v>916-428-177-0000</v>
          </cell>
          <cell r="B227" t="str">
            <v>RURALITE ENTERPRISES</v>
          </cell>
          <cell r="D227" t="str">
            <v>WI640</v>
          </cell>
          <cell r="F227" t="str">
            <v>WV010</v>
          </cell>
        </row>
        <row r="228">
          <cell r="A228" t="str">
            <v>463-530-984-0000</v>
          </cell>
          <cell r="B228" t="str">
            <v>SALUDES LAND SURVEYING SERVICES</v>
          </cell>
          <cell r="D228" t="str">
            <v>WI157</v>
          </cell>
          <cell r="F228" t="str">
            <v>WB080</v>
          </cell>
        </row>
        <row r="229">
          <cell r="A229" t="str">
            <v>207-961-175-0000</v>
          </cell>
          <cell r="B229" t="str">
            <v>SANFORD MARKETING CORPORATION</v>
          </cell>
          <cell r="D229" t="str">
            <v>WC640</v>
          </cell>
          <cell r="F229" t="str">
            <v>WV010</v>
          </cell>
        </row>
        <row r="230">
          <cell r="A230" t="str">
            <v>938-796-735-0000</v>
          </cell>
          <cell r="B230" t="str">
            <v>SARHA A. BAUTISTA</v>
          </cell>
          <cell r="D230" t="str">
            <v>WI080</v>
          </cell>
          <cell r="F230"/>
        </row>
        <row r="231">
          <cell r="A231" t="str">
            <v>925-109-985-0000</v>
          </cell>
          <cell r="B231" t="str">
            <v>SASGIE GENERAL MERCHANDISE</v>
          </cell>
          <cell r="D231" t="str">
            <v>WI157</v>
          </cell>
          <cell r="F231" t="str">
            <v>WV020</v>
          </cell>
        </row>
        <row r="232">
          <cell r="A232" t="str">
            <v>254-001-309-0001</v>
          </cell>
          <cell r="B232" t="str">
            <v>SCONES AND MUFFINS BAKESHOP</v>
          </cell>
          <cell r="D232" t="str">
            <v>WI640</v>
          </cell>
          <cell r="F232" t="str">
            <v>WV010</v>
          </cell>
        </row>
        <row r="233">
          <cell r="A233" t="str">
            <v>200-826-008-0000</v>
          </cell>
          <cell r="B233" t="str">
            <v>SHARKMAN AGRO-INDUSTRIAL ENTERPRISE</v>
          </cell>
          <cell r="D233" t="str">
            <v>WI640</v>
          </cell>
          <cell r="F233" t="str">
            <v>WV010</v>
          </cell>
        </row>
        <row r="234">
          <cell r="A234" t="str">
            <v>010-443-073-0010</v>
          </cell>
          <cell r="B234" t="str">
            <v>SIO F.M.S. CORP.</v>
          </cell>
          <cell r="D234" t="str">
            <v>WC640</v>
          </cell>
          <cell r="F234" t="str">
            <v>WV010</v>
          </cell>
        </row>
        <row r="235">
          <cell r="A235" t="str">
            <v>928-344-320-0000</v>
          </cell>
          <cell r="B235" t="str">
            <v>SLINK TRADING / ALEX L. OBNAMIA</v>
          </cell>
          <cell r="D235" t="str">
            <v>WI640</v>
          </cell>
          <cell r="F235" t="str">
            <v>WV010</v>
          </cell>
        </row>
        <row r="236">
          <cell r="A236" t="str">
            <v>908-774-389-0000</v>
          </cell>
          <cell r="B236" t="str">
            <v>SORIANO EXCAVATION AND PLUMBING SERVICES</v>
          </cell>
          <cell r="D236" t="str">
            <v>WI157</v>
          </cell>
          <cell r="F236" t="str">
            <v>WB080</v>
          </cell>
        </row>
        <row r="237">
          <cell r="A237" t="str">
            <v>940-503-249-0000</v>
          </cell>
          <cell r="B237" t="str">
            <v>SOUTH WEST NORTH PRINTING SERVICES</v>
          </cell>
          <cell r="D237" t="str">
            <v>WI640</v>
          </cell>
          <cell r="F237" t="str">
            <v>WB080</v>
          </cell>
        </row>
        <row r="238">
          <cell r="A238" t="str">
            <v>477-814-844-0005</v>
          </cell>
          <cell r="B238" t="str">
            <v>SOUTHERN IMPERIAL APPLIANCE PLAZA</v>
          </cell>
          <cell r="D238" t="str">
            <v>WI640</v>
          </cell>
          <cell r="F238" t="str">
            <v>WV020</v>
          </cell>
        </row>
        <row r="239">
          <cell r="A239" t="str">
            <v>927-056-818-0000</v>
          </cell>
          <cell r="B239" t="str">
            <v>ST GABRIEL GLASS AND ALUMINUM SUPPLY</v>
          </cell>
          <cell r="D239" t="str">
            <v>WI640</v>
          </cell>
          <cell r="F239" t="str">
            <v>WB080</v>
          </cell>
        </row>
        <row r="240">
          <cell r="A240" t="str">
            <v>000-639-441-0013</v>
          </cell>
          <cell r="B240" t="str">
            <v>ST JUDE MULTI PURPOSE COOPERATIVE</v>
          </cell>
          <cell r="D240" t="str">
            <v>WI157</v>
          </cell>
          <cell r="F240" t="str">
            <v>WB080</v>
          </cell>
        </row>
        <row r="241">
          <cell r="A241" t="str">
            <v>927-056-818-000</v>
          </cell>
          <cell r="B241" t="str">
            <v>ST. GABRIEL GLASS &amp; ALUMINUM SUPPLY</v>
          </cell>
          <cell r="D241" t="str">
            <v>WI640</v>
          </cell>
          <cell r="F241" t="str">
            <v>WB080</v>
          </cell>
        </row>
        <row r="242">
          <cell r="A242" t="str">
            <v>000-086-204-0000</v>
          </cell>
          <cell r="B242" t="str">
            <v>STAR APPLIANCE CENTER INC</v>
          </cell>
          <cell r="D242" t="str">
            <v>WC640</v>
          </cell>
          <cell r="F242" t="str">
            <v>WV010</v>
          </cell>
        </row>
        <row r="243">
          <cell r="A243" t="str">
            <v>123-513-646-0130</v>
          </cell>
          <cell r="B243" t="str">
            <v>STAR FLEX MARKETING HYDRAULIC HOSE SERVICE CENTER</v>
          </cell>
          <cell r="D243" t="str">
            <v>WI157</v>
          </cell>
          <cell r="F243" t="str">
            <v>WV010</v>
          </cell>
        </row>
        <row r="244">
          <cell r="A244" t="str">
            <v>114-065-739-0000</v>
          </cell>
          <cell r="B244" t="str">
            <v>SUNDAZE HARDWARE &amp; CONSTRUCTION SUPPLIES</v>
          </cell>
          <cell r="D244" t="str">
            <v>WI640</v>
          </cell>
          <cell r="F244" t="str">
            <v>WV010</v>
          </cell>
        </row>
        <row r="245">
          <cell r="A245" t="str">
            <v>921-874-081-0001</v>
          </cell>
          <cell r="B245" t="str">
            <v>SUNJ'S CONSUMER GOODS TRADING</v>
          </cell>
          <cell r="D245" t="str">
            <v>WI640</v>
          </cell>
          <cell r="F245" t="str">
            <v>WB080</v>
          </cell>
        </row>
        <row r="246">
          <cell r="A246" t="str">
            <v>164-181-381-0000</v>
          </cell>
          <cell r="B246" t="str">
            <v>SUNMOONSTAR HARDWARE AND CONSTRUCTION SUPPLY</v>
          </cell>
          <cell r="D246" t="str">
            <v>WI640</v>
          </cell>
          <cell r="F246" t="str">
            <v>WV010</v>
          </cell>
        </row>
        <row r="247">
          <cell r="A247" t="str">
            <v>413-630-106-0000</v>
          </cell>
          <cell r="B247" t="str">
            <v>SUNRAD FIRE FIGHTING EQUIPMENTS TRADING</v>
          </cell>
          <cell r="D247" t="str">
            <v>WI640</v>
          </cell>
          <cell r="F247" t="str">
            <v>WB080</v>
          </cell>
        </row>
        <row r="248">
          <cell r="A248" t="str">
            <v>137-804-749-0020g</v>
          </cell>
          <cell r="B248" t="str">
            <v>TAYABAS BATTERY CENTER - G</v>
          </cell>
          <cell r="D248" t="str">
            <v>WI640</v>
          </cell>
          <cell r="F248" t="str">
            <v>WB080</v>
          </cell>
        </row>
        <row r="249">
          <cell r="A249" t="str">
            <v>137-804-749-0020s</v>
          </cell>
          <cell r="B249" t="str">
            <v>TAYABAS BATTERY CENTER - S</v>
          </cell>
          <cell r="D249" t="str">
            <v>WI157</v>
          </cell>
          <cell r="F249" t="str">
            <v>WB080</v>
          </cell>
        </row>
        <row r="250">
          <cell r="A250" t="str">
            <v>000-503-284-0000</v>
          </cell>
          <cell r="B250" t="str">
            <v>TAYABAS RESOURCES VENTURES CORP</v>
          </cell>
          <cell r="D250" t="str">
            <v>WC157</v>
          </cell>
          <cell r="F250" t="str">
            <v>WV020</v>
          </cell>
        </row>
        <row r="251">
          <cell r="A251" t="str">
            <v>102-290-106-0000</v>
          </cell>
          <cell r="B251" t="str">
            <v>TAYABAS ST. JUDE PHARMACY</v>
          </cell>
          <cell r="D251" t="str">
            <v>WI640</v>
          </cell>
          <cell r="F251" t="str">
            <v>WV010</v>
          </cell>
        </row>
        <row r="252">
          <cell r="A252" t="str">
            <v>140-968-037-0000</v>
          </cell>
          <cell r="B252" t="str">
            <v>THESAURUS DRUGSTORE &amp; GENERAL MERCHANDISE</v>
          </cell>
          <cell r="D252" t="str">
            <v>WI640</v>
          </cell>
          <cell r="F252" t="str">
            <v>WV010</v>
          </cell>
        </row>
        <row r="253">
          <cell r="A253" t="str">
            <v>149-712-236-0000</v>
          </cell>
          <cell r="B253" t="str">
            <v>TITA DELZ PHARMACY</v>
          </cell>
          <cell r="D253" t="str">
            <v>WI640</v>
          </cell>
          <cell r="F253" t="str">
            <v>WV010</v>
          </cell>
        </row>
        <row r="254">
          <cell r="A254" t="str">
            <v>185-594-664-0020</v>
          </cell>
          <cell r="B254" t="str">
            <v>TOPMAXX HARDWARE</v>
          </cell>
          <cell r="D254" t="str">
            <v>WI640</v>
          </cell>
          <cell r="F254" t="str">
            <v>WV010</v>
          </cell>
        </row>
        <row r="255">
          <cell r="A255" t="str">
            <v>930-756-501-0000</v>
          </cell>
          <cell r="B255" t="str">
            <v>TOSHA GENERAL MERCHANDISE</v>
          </cell>
          <cell r="D255" t="str">
            <v>WI640</v>
          </cell>
          <cell r="F255" t="str">
            <v>WV010</v>
          </cell>
        </row>
        <row r="256">
          <cell r="A256" t="str">
            <v>010-107-936-0000</v>
          </cell>
          <cell r="B256" t="str">
            <v>TQCSI PHILIPPINES INC</v>
          </cell>
          <cell r="D256" t="str">
            <v>WI157</v>
          </cell>
          <cell r="F256" t="str">
            <v>WB080</v>
          </cell>
        </row>
        <row r="257">
          <cell r="A257" t="str">
            <v>311-602-947-0000</v>
          </cell>
          <cell r="B257" t="str">
            <v>TYBS PRINTING</v>
          </cell>
          <cell r="D257" t="str">
            <v>WI640</v>
          </cell>
          <cell r="F257" t="str">
            <v>WV010</v>
          </cell>
        </row>
        <row r="258">
          <cell r="A258" t="str">
            <v>266-227-588-0000</v>
          </cell>
          <cell r="B258" t="str">
            <v>UBASAN COPY CENTER AND SCHOOL AND OFFICE SUPPLY</v>
          </cell>
          <cell r="D258" t="str">
            <v>WI640</v>
          </cell>
          <cell r="F258" t="str">
            <v>WB080</v>
          </cell>
        </row>
        <row r="259">
          <cell r="A259" t="str">
            <v>008-748-745-0020</v>
          </cell>
          <cell r="B259" t="str">
            <v>VERTEX ALUMINUM FAÇADE CORPORATION</v>
          </cell>
          <cell r="D259" t="str">
            <v>WC640</v>
          </cell>
          <cell r="F259" t="str">
            <v>WV010</v>
          </cell>
        </row>
        <row r="260">
          <cell r="A260" t="str">
            <v>000-372-749-0000</v>
          </cell>
          <cell r="B260" t="str">
            <v>VIBAL GROUP INC</v>
          </cell>
          <cell r="D260" t="str">
            <v>WC640</v>
          </cell>
          <cell r="F260" t="str">
            <v>WV010</v>
          </cell>
        </row>
        <row r="261">
          <cell r="A261" t="str">
            <v>004-458-012-0000</v>
          </cell>
          <cell r="B261" t="str">
            <v>VICARISH PUBLICATIONS AND TRADING INCORPORATED</v>
          </cell>
          <cell r="D261" t="str">
            <v>WC640</v>
          </cell>
          <cell r="F261" t="str">
            <v>WB080</v>
          </cell>
        </row>
        <row r="262">
          <cell r="A262" t="str">
            <v>296-363-418-0000</v>
          </cell>
          <cell r="B262" t="str">
            <v>VICKYS PHARMACY AND MEDICAL SERVICES</v>
          </cell>
          <cell r="D262" t="str">
            <v>WI640</v>
          </cell>
          <cell r="F262" t="str">
            <v>WV010</v>
          </cell>
        </row>
        <row r="263">
          <cell r="A263" t="str">
            <v>102-283-252-0000</v>
          </cell>
          <cell r="B263" t="str">
            <v>VJ NARVAEZ GENERAL MERCHANDISE</v>
          </cell>
          <cell r="D263" t="str">
            <v>WI640</v>
          </cell>
          <cell r="F263" t="str">
            <v>WV010</v>
          </cell>
        </row>
        <row r="264">
          <cell r="A264" t="str">
            <v>150-962-895-0000</v>
          </cell>
          <cell r="B264" t="str">
            <v>VRV CONSTRUCTION AND TRADING</v>
          </cell>
          <cell r="D264" t="str">
            <v>WI640</v>
          </cell>
          <cell r="F264" t="str">
            <v>WV020</v>
          </cell>
        </row>
        <row r="265">
          <cell r="A265" t="str">
            <v>150-962-895-0000</v>
          </cell>
          <cell r="B265" t="str">
            <v>VRV CONSTRUCTION AND TRADING- CONTRACTOR</v>
          </cell>
          <cell r="D265" t="str">
            <v>WI120</v>
          </cell>
          <cell r="F265" t="str">
            <v>WV020</v>
          </cell>
        </row>
        <row r="266">
          <cell r="A266" t="str">
            <v>010-594-433-0000</v>
          </cell>
          <cell r="B266" t="str">
            <v>WEBMIX PHILIPPINES CO.</v>
          </cell>
          <cell r="D266" t="str">
            <v>WC157</v>
          </cell>
          <cell r="F266" t="str">
            <v>WB080</v>
          </cell>
        </row>
        <row r="267">
          <cell r="A267" t="str">
            <v>112-895-959-0000</v>
          </cell>
          <cell r="B267" t="str">
            <v>WHITE HOUSE STUDIO AND PHOTO SUPPLIES</v>
          </cell>
          <cell r="D267" t="str">
            <v>WI640</v>
          </cell>
          <cell r="F267" t="str">
            <v>WB080</v>
          </cell>
        </row>
        <row r="268">
          <cell r="A268" t="str">
            <v>317-891-971-000</v>
          </cell>
          <cell r="B268" t="str">
            <v>XANXUS COMPUTER PARTS AND ACCESSORIES SHOP</v>
          </cell>
          <cell r="D268" t="str">
            <v>WI640</v>
          </cell>
          <cell r="F268" t="str">
            <v>WB080</v>
          </cell>
        </row>
        <row r="269">
          <cell r="A269" t="str">
            <v>716-017-087-0000</v>
          </cell>
          <cell r="B269" t="str">
            <v>XJ RAINE OFFICE SUPPLIES AND EQUIPMENT TRADING</v>
          </cell>
          <cell r="D269" t="str">
            <v>WI640</v>
          </cell>
          <cell r="F269" t="str">
            <v>WB080</v>
          </cell>
        </row>
        <row r="270">
          <cell r="A270" t="str">
            <v>259-472-775-0000</v>
          </cell>
          <cell r="B270" t="str">
            <v>YAKAP AT HALIK MULTI-PURPOSE COOPERATIVE QUEZON 2 (YHMPCQ2)</v>
          </cell>
          <cell r="D270" t="str">
            <v>WI640</v>
          </cell>
          <cell r="F270" t="str">
            <v>WB080</v>
          </cell>
        </row>
        <row r="271">
          <cell r="A271" t="str">
            <v>008-926-732-0000</v>
          </cell>
          <cell r="B271" t="str">
            <v>YUAN ROSE TRADING CONSTRUCTION AND HARWARE SUPPLY</v>
          </cell>
          <cell r="D271" t="str">
            <v>WC640</v>
          </cell>
          <cell r="F271" t="str">
            <v>WV010</v>
          </cell>
        </row>
        <row r="272">
          <cell r="A272" t="str">
            <v>268-420-339-0000</v>
          </cell>
          <cell r="B272" t="str">
            <v>YUHE GLASS AND ALUMINUM SUPPLY</v>
          </cell>
          <cell r="D272" t="str">
            <v>WI640</v>
          </cell>
          <cell r="F272" t="str">
            <v>WB080</v>
          </cell>
        </row>
        <row r="273">
          <cell r="A273" t="str">
            <v>412-797-819-0000</v>
          </cell>
          <cell r="B273" t="str">
            <v>YUMIS FARM / CARMELO NAYNES VALDORIA</v>
          </cell>
          <cell r="D273" t="str">
            <v>WI157</v>
          </cell>
          <cell r="F273" t="str">
            <v>WB080</v>
          </cell>
        </row>
        <row r="274">
          <cell r="A274" t="str">
            <v>431-293-171-0000</v>
          </cell>
          <cell r="B274" t="str">
            <v>ZABENE STORE</v>
          </cell>
          <cell r="D274" t="str">
            <v>WI640</v>
          </cell>
          <cell r="F274" t="str">
            <v>WB080</v>
          </cell>
        </row>
        <row r="275">
          <cell r="A275" t="str">
            <v>300-530-720-0000</v>
          </cell>
          <cell r="B275" t="str">
            <v>ZEPHAN ZL BUILDERS HARDWARE AND CONSTRUCTION SUPPLY</v>
          </cell>
          <cell r="D275" t="str">
            <v>WI640</v>
          </cell>
          <cell r="F275" t="str">
            <v>WB080</v>
          </cell>
        </row>
        <row r="276">
          <cell r="A276" t="str">
            <v>638-482-050-0000</v>
          </cell>
          <cell r="B276" t="str">
            <v>ZRM GLASS AND ALUMINUM WORKS</v>
          </cell>
          <cell r="D276" t="str">
            <v>WI640</v>
          </cell>
          <cell r="F276" t="str">
            <v>WB080</v>
          </cell>
        </row>
        <row r="277">
          <cell r="A277" t="str">
            <v>600-894-913-0000</v>
          </cell>
          <cell r="B277" t="str">
            <v>SLR INFORMATION TECHNOLOGY SOLUTIONS</v>
          </cell>
          <cell r="D277" t="str">
            <v>WI157</v>
          </cell>
          <cell r="F277" t="str">
            <v>WB080</v>
          </cell>
        </row>
        <row r="278">
          <cell r="A278"/>
          <cell r="B278"/>
          <cell r="D278"/>
          <cell r="F278"/>
        </row>
        <row r="279">
          <cell r="A279" t="str">
            <v>TIN Number</v>
          </cell>
          <cell r="B279" t="str">
            <v>NAME OF PAYEE</v>
          </cell>
          <cell r="D279" t="str">
            <v>GOODS/SERVICE</v>
          </cell>
          <cell r="F279" t="str">
            <v>VAT/NVAT</v>
          </cell>
        </row>
        <row r="280">
          <cell r="A280" t="str">
            <v>NA</v>
          </cell>
          <cell r="B280" t="str">
            <v>PLDT INC</v>
          </cell>
          <cell r="D280"/>
        </row>
        <row r="281">
          <cell r="A281" t="str">
            <v>265-068-049-0000</v>
          </cell>
          <cell r="B281" t="str">
            <v>QUADCORE ELECTRICAL INSTALLATION SERVICES</v>
          </cell>
          <cell r="D281" t="str">
            <v>WC157</v>
          </cell>
          <cell r="F281" t="str">
            <v>WB080</v>
          </cell>
        </row>
        <row r="282">
          <cell r="A282" t="str">
            <v>725-397-437-0000</v>
          </cell>
          <cell r="B282" t="str">
            <v>KOREYUM'S FOOD SERVICES</v>
          </cell>
          <cell r="D282" t="str">
            <v>WC157</v>
          </cell>
          <cell r="F282" t="str">
            <v>WB080</v>
          </cell>
        </row>
        <row r="283">
          <cell r="A283"/>
          <cell r="B283"/>
          <cell r="D283"/>
        </row>
        <row r="284">
          <cell r="A284"/>
          <cell r="B284"/>
          <cell r="D284"/>
        </row>
        <row r="285">
          <cell r="A285"/>
          <cell r="B285"/>
          <cell r="D285"/>
        </row>
        <row r="286">
          <cell r="A286"/>
          <cell r="B286"/>
          <cell r="D286"/>
        </row>
        <row r="287">
          <cell r="A287"/>
          <cell r="B287"/>
          <cell r="D287"/>
        </row>
        <row r="288">
          <cell r="A288"/>
          <cell r="B288"/>
          <cell r="D288"/>
        </row>
        <row r="289">
          <cell r="A289"/>
          <cell r="B289"/>
          <cell r="D289"/>
        </row>
        <row r="290">
          <cell r="A290"/>
          <cell r="B290"/>
          <cell r="D290"/>
        </row>
        <row r="291">
          <cell r="A291"/>
          <cell r="B291"/>
          <cell r="D291"/>
        </row>
        <row r="292">
          <cell r="A292"/>
          <cell r="B292"/>
          <cell r="D292"/>
        </row>
        <row r="293">
          <cell r="A293"/>
          <cell r="B293"/>
          <cell r="D293"/>
        </row>
        <row r="294">
          <cell r="A294"/>
          <cell r="B294"/>
          <cell r="D294"/>
        </row>
        <row r="295">
          <cell r="A295"/>
          <cell r="B295"/>
          <cell r="D295"/>
        </row>
        <row r="296">
          <cell r="A296"/>
          <cell r="B296"/>
          <cell r="D296"/>
        </row>
        <row r="297">
          <cell r="A297"/>
          <cell r="B297"/>
          <cell r="D297"/>
        </row>
        <row r="298">
          <cell r="A298"/>
          <cell r="B298"/>
          <cell r="D298"/>
        </row>
        <row r="299">
          <cell r="A299"/>
          <cell r="D299"/>
        </row>
        <row r="300">
          <cell r="A300"/>
          <cell r="D300"/>
        </row>
        <row r="301">
          <cell r="A301"/>
          <cell r="D301"/>
        </row>
        <row r="302">
          <cell r="A302"/>
          <cell r="D302"/>
        </row>
        <row r="303">
          <cell r="A303"/>
          <cell r="D303"/>
        </row>
        <row r="304">
          <cell r="A304"/>
          <cell r="D304"/>
        </row>
        <row r="305">
          <cell r="A305"/>
          <cell r="D305"/>
        </row>
        <row r="306">
          <cell r="A306"/>
          <cell r="D306"/>
        </row>
        <row r="307">
          <cell r="A307"/>
          <cell r="D307"/>
        </row>
        <row r="308">
          <cell r="A308"/>
          <cell r="D308"/>
        </row>
        <row r="309">
          <cell r="A309"/>
          <cell r="D309"/>
        </row>
        <row r="310">
          <cell r="A310"/>
          <cell r="D310"/>
        </row>
        <row r="311">
          <cell r="A311"/>
          <cell r="D311"/>
        </row>
        <row r="312">
          <cell r="A312"/>
          <cell r="D312"/>
        </row>
        <row r="313">
          <cell r="A313"/>
          <cell r="D313"/>
        </row>
        <row r="314">
          <cell r="A314"/>
          <cell r="D314"/>
        </row>
        <row r="315">
          <cell r="A315"/>
          <cell r="D315"/>
        </row>
        <row r="316">
          <cell r="A316"/>
          <cell r="D316"/>
        </row>
        <row r="317">
          <cell r="A317"/>
          <cell r="D317"/>
        </row>
        <row r="318">
          <cell r="A318"/>
          <cell r="D318"/>
        </row>
        <row r="319">
          <cell r="A319"/>
          <cell r="D319"/>
        </row>
        <row r="320">
          <cell r="A320"/>
          <cell r="D320"/>
        </row>
        <row r="321">
          <cell r="A321"/>
          <cell r="D321"/>
        </row>
        <row r="322">
          <cell r="A322"/>
          <cell r="D322"/>
        </row>
        <row r="323">
          <cell r="A323"/>
          <cell r="D323"/>
        </row>
        <row r="324">
          <cell r="A324"/>
          <cell r="D324"/>
        </row>
        <row r="325">
          <cell r="A325"/>
          <cell r="D325"/>
        </row>
        <row r="326">
          <cell r="A326"/>
          <cell r="D326"/>
        </row>
        <row r="327">
          <cell r="A327"/>
          <cell r="D327"/>
        </row>
        <row r="328">
          <cell r="A328"/>
          <cell r="D328"/>
        </row>
        <row r="329">
          <cell r="A329"/>
          <cell r="D329"/>
        </row>
        <row r="330">
          <cell r="A330"/>
          <cell r="D330"/>
        </row>
        <row r="331">
          <cell r="A331"/>
          <cell r="D331"/>
        </row>
        <row r="332">
          <cell r="A332"/>
          <cell r="D332"/>
        </row>
        <row r="333">
          <cell r="A333"/>
          <cell r="D333"/>
        </row>
        <row r="334">
          <cell r="A334"/>
          <cell r="D334"/>
        </row>
        <row r="335">
          <cell r="A335"/>
          <cell r="D335"/>
        </row>
        <row r="336">
          <cell r="A336"/>
          <cell r="D336"/>
        </row>
        <row r="337">
          <cell r="A337"/>
          <cell r="D337"/>
        </row>
        <row r="338">
          <cell r="A338"/>
          <cell r="D338"/>
        </row>
        <row r="339">
          <cell r="A339"/>
          <cell r="D339"/>
        </row>
        <row r="340">
          <cell r="A340"/>
          <cell r="D340"/>
        </row>
        <row r="341">
          <cell r="A341"/>
          <cell r="D341"/>
        </row>
        <row r="342">
          <cell r="A342"/>
          <cell r="D342"/>
        </row>
        <row r="343">
          <cell r="A343"/>
          <cell r="D343"/>
        </row>
        <row r="344">
          <cell r="A344"/>
          <cell r="D344"/>
        </row>
        <row r="345">
          <cell r="A345"/>
          <cell r="D345"/>
        </row>
        <row r="346">
          <cell r="A346"/>
          <cell r="D346"/>
        </row>
        <row r="347">
          <cell r="A347"/>
          <cell r="D347"/>
        </row>
        <row r="348">
          <cell r="A348"/>
          <cell r="D348"/>
        </row>
        <row r="349">
          <cell r="A349"/>
          <cell r="D349"/>
        </row>
        <row r="350">
          <cell r="A350"/>
          <cell r="D350"/>
        </row>
        <row r="351">
          <cell r="A351"/>
          <cell r="D351"/>
        </row>
        <row r="352">
          <cell r="A352"/>
          <cell r="D352"/>
        </row>
        <row r="353">
          <cell r="A353"/>
          <cell r="D353"/>
        </row>
        <row r="354">
          <cell r="A354"/>
          <cell r="D354"/>
        </row>
        <row r="355">
          <cell r="A355"/>
          <cell r="D355"/>
        </row>
        <row r="356">
          <cell r="A356"/>
          <cell r="D356"/>
        </row>
        <row r="357">
          <cell r="A357"/>
          <cell r="D357"/>
        </row>
        <row r="358">
          <cell r="A358"/>
          <cell r="D358"/>
        </row>
        <row r="359">
          <cell r="A359"/>
          <cell r="D359"/>
        </row>
        <row r="360">
          <cell r="A360"/>
          <cell r="D360"/>
        </row>
        <row r="361">
          <cell r="A361"/>
          <cell r="D361"/>
        </row>
        <row r="362">
          <cell r="A362"/>
          <cell r="D362"/>
        </row>
        <row r="363">
          <cell r="A363"/>
          <cell r="D363"/>
        </row>
        <row r="364">
          <cell r="A364"/>
          <cell r="D364"/>
        </row>
        <row r="365">
          <cell r="A365"/>
          <cell r="D365"/>
        </row>
        <row r="366">
          <cell r="A366"/>
          <cell r="D366"/>
        </row>
        <row r="367">
          <cell r="A367"/>
          <cell r="D367"/>
        </row>
        <row r="368">
          <cell r="A368"/>
          <cell r="D368"/>
        </row>
        <row r="369">
          <cell r="A369"/>
          <cell r="D369"/>
        </row>
        <row r="370">
          <cell r="A370"/>
          <cell r="D370"/>
        </row>
        <row r="371">
          <cell r="A371"/>
          <cell r="D371"/>
        </row>
        <row r="372">
          <cell r="A372"/>
          <cell r="D372"/>
        </row>
        <row r="373">
          <cell r="A373"/>
          <cell r="D373"/>
        </row>
        <row r="374">
          <cell r="A374"/>
          <cell r="D374"/>
        </row>
        <row r="375">
          <cell r="A375"/>
          <cell r="D375"/>
        </row>
        <row r="376">
          <cell r="A376"/>
          <cell r="D376"/>
        </row>
        <row r="377">
          <cell r="A377"/>
          <cell r="D377"/>
        </row>
        <row r="378">
          <cell r="A378"/>
          <cell r="D378"/>
        </row>
        <row r="379">
          <cell r="A379"/>
          <cell r="D379"/>
        </row>
        <row r="380">
          <cell r="A380"/>
          <cell r="D380"/>
        </row>
        <row r="381">
          <cell r="A381"/>
          <cell r="D381"/>
        </row>
        <row r="382">
          <cell r="A382"/>
          <cell r="D382"/>
        </row>
        <row r="383">
          <cell r="A383"/>
          <cell r="D383"/>
        </row>
        <row r="384">
          <cell r="A384"/>
          <cell r="D384"/>
        </row>
        <row r="385">
          <cell r="A385"/>
          <cell r="D385"/>
        </row>
        <row r="386">
          <cell r="A386"/>
          <cell r="D386"/>
        </row>
        <row r="387">
          <cell r="A387"/>
          <cell r="D387"/>
        </row>
        <row r="388">
          <cell r="A388"/>
          <cell r="D388"/>
        </row>
        <row r="389">
          <cell r="A389"/>
          <cell r="D389"/>
        </row>
        <row r="390">
          <cell r="A390"/>
          <cell r="D390"/>
        </row>
        <row r="391">
          <cell r="A391"/>
          <cell r="D391"/>
        </row>
        <row r="392">
          <cell r="A392"/>
          <cell r="D392"/>
        </row>
        <row r="393">
          <cell r="A393"/>
          <cell r="D393"/>
        </row>
        <row r="394">
          <cell r="A394"/>
          <cell r="D394"/>
        </row>
        <row r="395">
          <cell r="A395"/>
          <cell r="D395"/>
        </row>
        <row r="396">
          <cell r="A396"/>
          <cell r="D396"/>
        </row>
        <row r="397">
          <cell r="A397"/>
          <cell r="D397"/>
        </row>
        <row r="398">
          <cell r="A398"/>
          <cell r="D398"/>
        </row>
        <row r="399">
          <cell r="A399"/>
          <cell r="D399"/>
        </row>
        <row r="400">
          <cell r="A400"/>
          <cell r="D400"/>
        </row>
        <row r="401">
          <cell r="A401"/>
          <cell r="D401"/>
        </row>
        <row r="402">
          <cell r="A402"/>
          <cell r="D402"/>
        </row>
        <row r="403">
          <cell r="A403"/>
          <cell r="D403"/>
        </row>
        <row r="404">
          <cell r="A404"/>
          <cell r="D404"/>
        </row>
        <row r="405">
          <cell r="A405"/>
          <cell r="D405"/>
        </row>
        <row r="406">
          <cell r="A406"/>
          <cell r="D406"/>
        </row>
        <row r="407">
          <cell r="A407"/>
          <cell r="D407"/>
        </row>
        <row r="408">
          <cell r="A408"/>
          <cell r="D408"/>
        </row>
        <row r="409">
          <cell r="A409"/>
          <cell r="D409"/>
        </row>
        <row r="410">
          <cell r="A410"/>
          <cell r="D410"/>
        </row>
        <row r="411">
          <cell r="A411"/>
          <cell r="D411"/>
        </row>
        <row r="412">
          <cell r="A412"/>
          <cell r="D412"/>
        </row>
        <row r="413">
          <cell r="A413"/>
          <cell r="D413"/>
        </row>
        <row r="414">
          <cell r="A414"/>
          <cell r="D414"/>
        </row>
        <row r="415">
          <cell r="A415"/>
          <cell r="D415"/>
        </row>
        <row r="416">
          <cell r="A416"/>
          <cell r="D416"/>
        </row>
        <row r="417">
          <cell r="A417"/>
          <cell r="D417"/>
        </row>
        <row r="418">
          <cell r="A418"/>
          <cell r="D418"/>
        </row>
        <row r="419">
          <cell r="A419"/>
          <cell r="D419"/>
        </row>
        <row r="420">
          <cell r="A420"/>
          <cell r="D420"/>
        </row>
        <row r="421">
          <cell r="A421"/>
          <cell r="D421"/>
        </row>
        <row r="422">
          <cell r="A422"/>
          <cell r="D422"/>
        </row>
        <row r="423">
          <cell r="A423"/>
          <cell r="D423"/>
        </row>
        <row r="424">
          <cell r="A424"/>
          <cell r="D424"/>
        </row>
        <row r="425">
          <cell r="A425"/>
          <cell r="D425"/>
        </row>
        <row r="426">
          <cell r="A426"/>
          <cell r="D426"/>
        </row>
        <row r="427">
          <cell r="A427"/>
          <cell r="D427"/>
        </row>
        <row r="428">
          <cell r="A428"/>
          <cell r="D428"/>
        </row>
        <row r="429">
          <cell r="A429"/>
          <cell r="D429"/>
        </row>
        <row r="430">
          <cell r="A430"/>
          <cell r="D430"/>
        </row>
        <row r="431">
          <cell r="A431"/>
          <cell r="D431"/>
        </row>
        <row r="432">
          <cell r="A432"/>
          <cell r="D432"/>
        </row>
        <row r="433">
          <cell r="A433"/>
          <cell r="D433"/>
        </row>
        <row r="434">
          <cell r="A434"/>
          <cell r="D434"/>
        </row>
        <row r="435">
          <cell r="A435"/>
          <cell r="D435"/>
        </row>
        <row r="436">
          <cell r="A436"/>
          <cell r="D436"/>
        </row>
        <row r="437">
          <cell r="A437"/>
          <cell r="D437"/>
        </row>
        <row r="438">
          <cell r="A438"/>
          <cell r="D438"/>
        </row>
        <row r="439">
          <cell r="A439"/>
          <cell r="D439"/>
        </row>
        <row r="440">
          <cell r="A440"/>
          <cell r="D440"/>
        </row>
        <row r="441">
          <cell r="A441"/>
          <cell r="D441"/>
        </row>
        <row r="442">
          <cell r="A442"/>
          <cell r="D442"/>
        </row>
        <row r="443">
          <cell r="A443"/>
          <cell r="D443"/>
        </row>
        <row r="444">
          <cell r="A444"/>
          <cell r="D444"/>
        </row>
        <row r="445">
          <cell r="A445"/>
          <cell r="D445"/>
        </row>
        <row r="446">
          <cell r="A446"/>
          <cell r="D446"/>
        </row>
        <row r="447">
          <cell r="A447"/>
          <cell r="D447"/>
        </row>
        <row r="448">
          <cell r="A448"/>
          <cell r="D448"/>
        </row>
        <row r="449">
          <cell r="A449"/>
          <cell r="D449"/>
        </row>
        <row r="450">
          <cell r="A450"/>
          <cell r="D450"/>
        </row>
        <row r="451">
          <cell r="A451"/>
          <cell r="D451"/>
        </row>
        <row r="452">
          <cell r="A452"/>
          <cell r="D452"/>
        </row>
        <row r="453">
          <cell r="A453"/>
          <cell r="D453"/>
        </row>
        <row r="454">
          <cell r="A454"/>
          <cell r="D454"/>
        </row>
        <row r="455">
          <cell r="A455"/>
          <cell r="D455"/>
        </row>
        <row r="456">
          <cell r="A456"/>
          <cell r="D456"/>
        </row>
        <row r="457">
          <cell r="A457"/>
          <cell r="D457"/>
        </row>
        <row r="458">
          <cell r="A458"/>
          <cell r="D458"/>
        </row>
        <row r="459">
          <cell r="A459"/>
          <cell r="D459"/>
        </row>
        <row r="460">
          <cell r="A460"/>
          <cell r="D460"/>
        </row>
        <row r="461">
          <cell r="A461"/>
          <cell r="D461"/>
        </row>
        <row r="462">
          <cell r="A462"/>
          <cell r="D462"/>
        </row>
        <row r="463">
          <cell r="A463"/>
          <cell r="D463"/>
        </row>
        <row r="464">
          <cell r="A464"/>
          <cell r="D464"/>
        </row>
        <row r="465">
          <cell r="A465"/>
          <cell r="D465"/>
        </row>
        <row r="466">
          <cell r="A466"/>
          <cell r="D466"/>
        </row>
        <row r="467">
          <cell r="A467"/>
          <cell r="D467"/>
        </row>
        <row r="468">
          <cell r="A468"/>
          <cell r="D468"/>
        </row>
        <row r="469">
          <cell r="A469"/>
          <cell r="D469"/>
        </row>
        <row r="470">
          <cell r="A470"/>
          <cell r="D470"/>
        </row>
        <row r="471">
          <cell r="A471"/>
          <cell r="D471"/>
        </row>
        <row r="472">
          <cell r="A472"/>
          <cell r="D472"/>
        </row>
        <row r="473">
          <cell r="A473"/>
          <cell r="D473"/>
        </row>
        <row r="474">
          <cell r="A474"/>
          <cell r="D474"/>
        </row>
        <row r="475">
          <cell r="A475"/>
          <cell r="D475"/>
        </row>
        <row r="476">
          <cell r="A476"/>
          <cell r="D476"/>
        </row>
        <row r="477">
          <cell r="A477"/>
          <cell r="D477"/>
        </row>
        <row r="478">
          <cell r="A478"/>
          <cell r="D478"/>
        </row>
        <row r="479">
          <cell r="A479"/>
          <cell r="D479"/>
        </row>
        <row r="480">
          <cell r="A480"/>
          <cell r="D480"/>
        </row>
        <row r="481">
          <cell r="A481"/>
          <cell r="D481"/>
        </row>
        <row r="482">
          <cell r="A482"/>
          <cell r="D482"/>
        </row>
        <row r="483">
          <cell r="A483"/>
          <cell r="D483"/>
        </row>
        <row r="484">
          <cell r="A484"/>
          <cell r="D484"/>
        </row>
        <row r="485">
          <cell r="A485"/>
          <cell r="D485"/>
        </row>
        <row r="486">
          <cell r="A486"/>
          <cell r="D486"/>
        </row>
        <row r="487">
          <cell r="A487"/>
          <cell r="D487"/>
        </row>
        <row r="488">
          <cell r="A488"/>
          <cell r="D488"/>
        </row>
        <row r="489">
          <cell r="A489"/>
          <cell r="D489"/>
        </row>
        <row r="490">
          <cell r="A490"/>
          <cell r="D490"/>
        </row>
        <row r="491">
          <cell r="A491"/>
          <cell r="D491"/>
        </row>
        <row r="492">
          <cell r="A492"/>
          <cell r="D492"/>
        </row>
        <row r="493">
          <cell r="A493"/>
          <cell r="D493"/>
        </row>
        <row r="494">
          <cell r="A494"/>
          <cell r="D494"/>
        </row>
        <row r="495">
          <cell r="A495"/>
          <cell r="D495"/>
        </row>
        <row r="496">
          <cell r="A496"/>
          <cell r="D496"/>
        </row>
        <row r="497">
          <cell r="A497"/>
          <cell r="D497"/>
        </row>
        <row r="498">
          <cell r="A498"/>
          <cell r="D498"/>
        </row>
        <row r="499">
          <cell r="A499"/>
          <cell r="D499"/>
        </row>
        <row r="500">
          <cell r="A500"/>
          <cell r="D500"/>
        </row>
      </sheetData>
      <sheetData sheetId="3"/>
      <sheetData sheetId="4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N_SH"/>
      <sheetName val="SUPPLIER"/>
      <sheetName val="Copy of SUPPLIER"/>
      <sheetName val="SUPPLIES 2022"/>
      <sheetName val="perCATEGORY2022"/>
      <sheetName val="SUPPLIES 2021"/>
      <sheetName val="perCATEGORY2021"/>
      <sheetName val="SEMI-EXPENDABLE EAST 2019-JULY2"/>
      <sheetName val="SEMI-EXPEN EAST 2021"/>
    </sheetNames>
    <sheetDataSet>
      <sheetData sheetId="0"/>
      <sheetData sheetId="1">
        <row r="1">
          <cell r="J1" t="str">
            <v>GOODS/SERVICE</v>
          </cell>
          <cell r="L1" t="str">
            <v>VAT/NVAT</v>
          </cell>
        </row>
        <row r="2">
          <cell r="J2" t="str">
            <v>WC120</v>
          </cell>
          <cell r="L2" t="str">
            <v>WB080</v>
          </cell>
        </row>
        <row r="3">
          <cell r="J3" t="str">
            <v>WC157</v>
          </cell>
          <cell r="L3" t="str">
            <v>WV010</v>
          </cell>
        </row>
        <row r="4">
          <cell r="J4" t="str">
            <v>WC640</v>
          </cell>
          <cell r="L4" t="str">
            <v>WV020</v>
          </cell>
        </row>
        <row r="5">
          <cell r="J5" t="str">
            <v>WI080</v>
          </cell>
        </row>
        <row r="6">
          <cell r="J6" t="str">
            <v>WI100</v>
          </cell>
        </row>
        <row r="7">
          <cell r="J7" t="str">
            <v>WI120</v>
          </cell>
        </row>
        <row r="8">
          <cell r="J8" t="str">
            <v>WI157</v>
          </cell>
        </row>
        <row r="9">
          <cell r="J9" t="str">
            <v>WI640</v>
          </cell>
        </row>
        <row r="10">
          <cell r="J10" t="str">
            <v>WI151</v>
          </cell>
        </row>
        <row r="144">
          <cell r="J144"/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A7BE47E-4B2B-4973-BC0A-3479D2F5DB59}" name="UACSCode11" displayName="UACSCode11" ref="B1:B151" totalsRowShown="0">
  <autoFilter ref="B1:B151" xr:uid="{1AC554F1-E9C2-45C2-A4F3-53BADA4F0C88}"/>
  <tableColumns count="1">
    <tableColumn id="1" xr3:uid="{2E0A338E-AEAC-4BCC-94F6-FA32CE9DC1AF}" name="UACS Code" dataDxfId="53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937663E6-4AD7-4DDA-9B4A-7E86743B6180}" name="UACSName12" displayName="UACSName12" ref="A1:A151" totalsRowShown="0">
  <autoFilter ref="A1:A151" xr:uid="{A1CF0EA4-75C8-4721-9710-002841E1F4FF}"/>
  <tableColumns count="1">
    <tableColumn id="1" xr3:uid="{2CD276D5-B461-4454-A7CE-B3E44781CAD3}" name="UACS Name" dataDxfId="52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6E35E949-C6E7-4526-8EE7-925BF924EBE8}" name="tin_13" displayName="tin_13" ref="A1:A277" totalsRowShown="0" headerRowDxfId="51" dataDxfId="50" tableBorderDxfId="49">
  <autoFilter ref="A1:A277" xr:uid="{6470404C-EC7D-4245-BF4B-E80C4A8C5DB8}"/>
  <tableColumns count="1">
    <tableColumn id="1" xr3:uid="{4921E9FE-FC71-4EC0-A3AC-C2AF8E45D2E6}" name="Column4" dataDxfId="48"/>
  </tableColumns>
  <tableStyleInfo name="TableStyleLight1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275BA660-8EF6-4C55-810D-12F59A7151F6}" name="payee14" displayName="payee14" ref="B1:B277" totalsRowShown="0" headerRowDxfId="47" dataDxfId="46" tableBorderDxfId="45">
  <autoFilter ref="B1:B277" xr:uid="{D0548A72-FD30-47CE-828F-39669475D41E}"/>
  <tableColumns count="1">
    <tableColumn id="1" xr3:uid="{92745349-9717-45C7-B9ED-CE09BC2741E2}" name="NAME OF PAYEE" dataDxfId="44"/>
  </tableColumns>
  <tableStyleInfo name="TableStyleLight1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6F341455-B36C-44D3-86B6-CE942F90FD8F}" name="g_s_15" displayName="g_s_15" ref="D1:E277" totalsRowShown="0" headerRowDxfId="43" dataDxfId="42" tableBorderDxfId="41">
  <autoFilter ref="D1:E277" xr:uid="{29EC78C3-7526-4FF2-BB47-27F6370830F6}"/>
  <tableColumns count="2">
    <tableColumn id="1" xr3:uid="{81AAEAFB-045D-4A56-9566-D61E056632DE}" name="GOODS/SERVICE" dataDxfId="40"/>
    <tableColumn id="2" xr3:uid="{22F82976-B867-43AE-B501-6C197E52CCCE}" name="Column2" dataDxfId="39">
      <calculatedColumnFormula>(_xlfn.IFNA(INDEX([1]!Table2[Column1],MATCH(D2,[1]!Table2[GOODS/SERVICE],0)),""))</calculatedColumnFormula>
    </tableColumn>
  </tableColumns>
  <tableStyleInfo name="TableStyleLight1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E2D5C761-EC45-40B8-A0C7-819DE4FCB4C0}" name="vatnvat16" displayName="vatnvat16" ref="F1:G277" totalsRowShown="0" headerRowDxfId="38" dataDxfId="37" tableBorderDxfId="36">
  <autoFilter ref="F1:G277" xr:uid="{0C7A03C1-E411-41A3-81A6-98A088A3C1F4}"/>
  <tableColumns count="2">
    <tableColumn id="1" xr3:uid="{581D32C3-D5EA-43FA-809D-D305A358689A}" name="VAT/NVAT" dataDxfId="35"/>
    <tableColumn id="2" xr3:uid="{EDCC233E-03AB-4E75-9794-B9F8D1007A9E}" name="Column3" dataDxfId="34">
      <calculatedColumnFormula>(_xlfn.IFNA(INDEX(Table6[Column1],MATCH(vatnvat16[[#This Row],[VAT/NVAT]],Table6[VAT/NVAT],0)),""))</calculatedColumnFormula>
    </tableColumn>
  </tableColumns>
  <tableStyleInfo name="TableStyleLight1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975E74A6-B5CE-4DFA-998E-56AE02BB3251}" name="newSupply" displayName="newSupply" ref="A279:G500" totalsRowShown="0" dataDxfId="33">
  <tableColumns count="7">
    <tableColumn id="1" xr3:uid="{9550B5A5-457F-485F-88D0-935BA22283D7}" name="TIN Number" dataDxfId="32"/>
    <tableColumn id="2" xr3:uid="{D025DC35-EA7F-4468-BB74-780A5781A30A}" name="NAME OF PAYEE" dataDxfId="31"/>
    <tableColumn id="3" xr3:uid="{279886A3-709A-48D0-AEA3-0F2E72C00931}" name="Column1" dataDxfId="30"/>
    <tableColumn id="4" xr3:uid="{8DCB36E0-B248-44EC-9AAE-DBDAED7583DD}" name="GOODS/SERVICE" dataDxfId="29"/>
    <tableColumn id="5" xr3:uid="{8DD21B3C-C9C1-4C73-9DF5-5FEC035DB073}" name="Column2" dataDxfId="28">
      <calculatedColumnFormula>(_xlfn.IFNA(INDEX(Table2[Column1],MATCH(newSupply[[#This Row],[GOODS/SERVICE]],Table2[GOODS/SERVICE],0)),""))</calculatedColumnFormula>
    </tableColumn>
    <tableColumn id="6" xr3:uid="{66FB9476-F2C5-4C72-8B7C-3820EDA7097C}" name="VAT/NVAT" dataDxfId="27"/>
    <tableColumn id="7" xr3:uid="{604EC6DE-DBC7-402E-81AD-4FC7E165950C}" name="Column3" dataDxfId="26">
      <calculatedColumnFormula>(_xlfn.IFNA(INDEX(Table6[Column1],MATCH(newSupply[[#This Row],[VAT/NVAT]],Table6[VAT/NVAT],0)),""))</calculatedColumnFormula>
    </tableColumn>
  </tableColumns>
  <tableStyleInfo name="TableStyleLight20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7EF50611-429F-4858-99D3-916C281203DE}" name="Table2820" displayName="Table2820" ref="Z281:AB290" totalsRowShown="0" headerRowDxfId="25" dataDxfId="24">
  <tableColumns count="3">
    <tableColumn id="1" xr3:uid="{07E60CCB-E378-4295-AF41-0E263187F5C5}" name="GOODS/SERVICE" dataDxfId="23"/>
    <tableColumn id="2" xr3:uid="{0987C3A7-64FA-4FAF-8873-6A40E68BB799}" name="Equivalent" dataDxfId="22"/>
    <tableColumn id="3" xr3:uid="{0F56D1CE-10E4-4ADD-B51E-F414175FA47A}" name="Percent" dataDxfId="21"/>
  </tableColumns>
  <tableStyleInfo name="TableStyleLight14" showFirstColumn="1" showLastColumn="0" showRowStripes="1" showColumnStripes="1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9B0C3425-F453-4ECC-B024-FF4599DE8B87}" name="Table6101821" displayName="Table6101821" ref="Z292:AB295" totalsRowShown="0" headerRowDxfId="20" dataDxfId="19">
  <tableColumns count="3">
    <tableColumn id="1" xr3:uid="{0B16AD29-6434-414C-A5A4-3031D0A1D207}" name="VAT/NVAT" dataDxfId="18"/>
    <tableColumn id="2" xr3:uid="{5E15D987-4058-40F4-9BAB-A183D90269EA}" name="Equivalent" dataDxfId="17"/>
    <tableColumn id="3" xr3:uid="{C97C48EC-F67A-479F-92C6-575C3D955137}" name="Percent" dataDxfId="16"/>
  </tableColumns>
  <tableStyleInfo name="TableStyleLight12" showFirstColumn="1" showLastColumn="0" showRowStripes="1" showColumnStripes="1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9EE4BA52-8999-47D4-B485-DEF58AD99BC6}" name="UACS_Name" displayName="UACS_Name" ref="A1:A188" totalsRowShown="0" headerRowDxfId="15" dataDxfId="14">
  <autoFilter ref="A1:A188" xr:uid="{9EE4BA52-8999-47D4-B485-DEF58AD99BC6}"/>
  <tableColumns count="1">
    <tableColumn id="1" xr3:uid="{81C098D5-23FE-4BA8-8D16-64BD02210BEF}" name="UACS Name" dataDxfId="13"/>
  </tableColumns>
  <tableStyleInfo name="TableStyleLight10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F241A43D-8787-446D-A7AD-36945C1392AF}" name="UACS_Code" displayName="UACS_Code" ref="B1:B188" totalsRowShown="0" headerRowDxfId="12" dataDxfId="11">
  <autoFilter ref="B1:B188" xr:uid="{F241A43D-8787-446D-A7AD-36945C1392AF}"/>
  <tableColumns count="1">
    <tableColumn id="1" xr3:uid="{A1F3C479-DD97-4170-88ED-5DBB036D7F13}" name="UACS Code" dataDxfId="10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2" displayName="Table2" ref="J1:K10" totalsRowShown="0">
  <tableColumns count="2">
    <tableColumn id="1" xr3:uid="{00000000-0010-0000-0200-000001000000}" name="GOODS/SERVICE" dataDxfId="9"/>
    <tableColumn id="2" xr3:uid="{00000000-0010-0000-0200-000002000000}" name="Column1" dataDxfId="8"/>
  </tableColumns>
  <tableStyleInfo name="TableStyleLight14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6" displayName="Table6" ref="L1:M4" totalsRowShown="0">
  <tableColumns count="2">
    <tableColumn id="1" xr3:uid="{00000000-0010-0000-0300-000001000000}" name="VAT/NVAT" dataDxfId="7"/>
    <tableColumn id="2" xr3:uid="{00000000-0010-0000-0300-000002000000}" name="Column1" dataDxfId="6"/>
  </tableColumns>
  <tableStyleInfo name="TableStyleLight1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69" displayName="Table69" ref="S1:T3" totalsRowShown="0">
  <tableColumns count="2">
    <tableColumn id="1" xr3:uid="{00000000-0010-0000-0400-000001000000}" name="NVAT" dataDxfId="5"/>
    <tableColumn id="2" xr3:uid="{00000000-0010-0000-0400-000002000000}" name="VAT" dataDxfId="4"/>
  </tableColumns>
  <tableStyleInfo name="TableStyleLight10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610" displayName="Table610" ref="S5:T8" totalsRowShown="0">
  <tableColumns count="2">
    <tableColumn id="1" xr3:uid="{00000000-0010-0000-0500-000001000000}" name="VAT/NVAT" dataDxfId="3"/>
    <tableColumn id="2" xr3:uid="{00000000-0010-0000-0500-000002000000}" name="Column1" dataDxfId="2"/>
  </tableColumns>
  <tableStyleInfo name="TableStyleLight1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97D64F-1873-44F1-9CEE-4CB8EF63D25F}" name="Table1" displayName="Table1" ref="A1:G348" totalsRowShown="0" headerRowBorderDxfId="1" tableBorderDxfId="0">
  <autoFilter ref="A1:G348" xr:uid="{7D97D64F-1873-44F1-9CEE-4CB8EF63D25F}"/>
  <tableColumns count="7">
    <tableColumn id="1" xr3:uid="{906649EA-97CF-412B-B0EA-10400E7F7BA6}" name="TIN #"/>
    <tableColumn id="2" xr3:uid="{AF0AD22F-B120-459E-AA6A-0D0579A8AE13}" name="NAME OF PAYEE"/>
    <tableColumn id="3" xr3:uid="{C919EF65-9F64-46EE-8D0E-B7C043672BD5}" name="ADDRESS"/>
    <tableColumn id="4" xr3:uid="{C1FBC235-400A-4570-AC83-CAA75E6A622D}" name="GOODS/SERVICE"/>
    <tableColumn id="5" xr3:uid="{F05CCB3E-B726-4F43-8BA3-5B1E89A527BF}" name="Column1"/>
    <tableColumn id="6" xr3:uid="{A89836A7-4683-4A79-872C-49EC7F348DDD}" name="VAT/NVAT"/>
    <tableColumn id="7" xr3:uid="{D3B8472B-A96B-44CD-8857-D52875E0A5EB}" name="Column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table" Target="../tables/table10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table" Target="../tables/table13.xml"/><Relationship Id="rId1" Type="http://schemas.openxmlformats.org/officeDocument/2006/relationships/table" Target="../tables/table12.xml"/><Relationship Id="rId4" Type="http://schemas.openxmlformats.org/officeDocument/2006/relationships/table" Target="../tables/table1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538BD-C7F8-41B9-A903-A372D6B8F827}">
  <sheetPr codeName="Sheet1"/>
  <dimension ref="A1:B151"/>
  <sheetViews>
    <sheetView workbookViewId="0">
      <selection sqref="A1:B151"/>
    </sheetView>
  </sheetViews>
  <sheetFormatPr defaultColWidth="8.85546875" defaultRowHeight="15"/>
  <cols>
    <col min="1" max="1" width="90.42578125" style="54" bestFit="1" customWidth="1"/>
    <col min="2" max="2" width="16.140625" style="54" bestFit="1" customWidth="1"/>
    <col min="3" max="16384" width="8.85546875" style="54"/>
  </cols>
  <sheetData>
    <row r="1" spans="1:2" ht="15.75">
      <c r="A1" s="55" t="s">
        <v>69</v>
      </c>
      <c r="B1" s="55" t="s">
        <v>70</v>
      </c>
    </row>
    <row r="2" spans="1:2">
      <c r="A2" s="56" t="s">
        <v>44</v>
      </c>
      <c r="B2" s="57">
        <v>5020101000</v>
      </c>
    </row>
    <row r="3" spans="1:2">
      <c r="A3" s="56" t="s">
        <v>50</v>
      </c>
      <c r="B3" s="57">
        <v>5020102000</v>
      </c>
    </row>
    <row r="4" spans="1:2">
      <c r="A4" s="56" t="s">
        <v>52</v>
      </c>
      <c r="B4" s="57">
        <v>5020201001</v>
      </c>
    </row>
    <row r="5" spans="1:2">
      <c r="A5" s="56" t="s">
        <v>71</v>
      </c>
      <c r="B5" s="57">
        <v>5020201002</v>
      </c>
    </row>
    <row r="6" spans="1:2">
      <c r="A6" s="56" t="s">
        <v>72</v>
      </c>
      <c r="B6" s="57">
        <v>5020301001</v>
      </c>
    </row>
    <row r="7" spans="1:2">
      <c r="A7" s="56" t="s">
        <v>73</v>
      </c>
      <c r="B7" s="57">
        <v>5020301002</v>
      </c>
    </row>
    <row r="8" spans="1:2">
      <c r="A8" s="56" t="s">
        <v>74</v>
      </c>
      <c r="B8" s="57">
        <v>5020302000</v>
      </c>
    </row>
    <row r="9" spans="1:2">
      <c r="A9" s="56" t="s">
        <v>75</v>
      </c>
      <c r="B9" s="57">
        <v>5020303000</v>
      </c>
    </row>
    <row r="10" spans="1:2">
      <c r="A10" s="56" t="s">
        <v>76</v>
      </c>
      <c r="B10" s="57">
        <v>5020304000</v>
      </c>
    </row>
    <row r="11" spans="1:2">
      <c r="A11" s="56" t="s">
        <v>49</v>
      </c>
      <c r="B11" s="57">
        <v>5020305000</v>
      </c>
    </row>
    <row r="12" spans="1:2">
      <c r="A12" s="56" t="s">
        <v>47</v>
      </c>
      <c r="B12" s="57">
        <v>5020307000</v>
      </c>
    </row>
    <row r="13" spans="1:2">
      <c r="A13" s="56" t="s">
        <v>77</v>
      </c>
      <c r="B13" s="57">
        <v>5020308000</v>
      </c>
    </row>
    <row r="14" spans="1:2">
      <c r="A14" s="56" t="s">
        <v>78</v>
      </c>
      <c r="B14" s="57">
        <v>5020309000</v>
      </c>
    </row>
    <row r="15" spans="1:2">
      <c r="A15" s="56" t="s">
        <v>79</v>
      </c>
      <c r="B15" s="57">
        <v>5020310000</v>
      </c>
    </row>
    <row r="16" spans="1:2">
      <c r="A16" s="56" t="s">
        <v>80</v>
      </c>
      <c r="B16" s="57">
        <v>5020311001</v>
      </c>
    </row>
    <row r="17" spans="1:2">
      <c r="A17" s="56" t="s">
        <v>46</v>
      </c>
      <c r="B17" s="57">
        <v>5020311002</v>
      </c>
    </row>
    <row r="18" spans="1:2">
      <c r="A18" s="56" t="s">
        <v>81</v>
      </c>
      <c r="B18" s="57">
        <v>5020321001</v>
      </c>
    </row>
    <row r="19" spans="1:2">
      <c r="A19" s="56" t="s">
        <v>82</v>
      </c>
      <c r="B19" s="57">
        <v>5020321002</v>
      </c>
    </row>
    <row r="20" spans="1:2">
      <c r="A20" s="56" t="s">
        <v>83</v>
      </c>
      <c r="B20" s="57">
        <v>5020321003</v>
      </c>
    </row>
    <row r="21" spans="1:2">
      <c r="A21" s="56" t="s">
        <v>84</v>
      </c>
      <c r="B21" s="57">
        <v>5020321007</v>
      </c>
    </row>
    <row r="22" spans="1:2">
      <c r="A22" s="56" t="s">
        <v>85</v>
      </c>
      <c r="B22" s="57">
        <v>5020321008</v>
      </c>
    </row>
    <row r="23" spans="1:2">
      <c r="A23" s="56" t="s">
        <v>86</v>
      </c>
      <c r="B23" s="57">
        <v>5020321010</v>
      </c>
    </row>
    <row r="24" spans="1:2">
      <c r="A24" s="56" t="s">
        <v>87</v>
      </c>
      <c r="B24" s="57">
        <v>5020321011</v>
      </c>
    </row>
    <row r="25" spans="1:2">
      <c r="A25" s="56" t="s">
        <v>88</v>
      </c>
      <c r="B25" s="57">
        <v>5020321012</v>
      </c>
    </row>
    <row r="26" spans="1:2">
      <c r="A26" s="56" t="s">
        <v>89</v>
      </c>
      <c r="B26" s="57">
        <v>5020321013</v>
      </c>
    </row>
    <row r="27" spans="1:2">
      <c r="A27" s="56" t="s">
        <v>90</v>
      </c>
      <c r="B27" s="57">
        <v>5020321099</v>
      </c>
    </row>
    <row r="28" spans="1:2">
      <c r="A28" s="56" t="s">
        <v>91</v>
      </c>
      <c r="B28" s="57">
        <v>5020322001</v>
      </c>
    </row>
    <row r="29" spans="1:2">
      <c r="A29" s="56" t="s">
        <v>92</v>
      </c>
      <c r="B29" s="57">
        <v>5020322002</v>
      </c>
    </row>
    <row r="30" spans="1:2">
      <c r="A30" s="56" t="s">
        <v>93</v>
      </c>
      <c r="B30" s="57">
        <v>5020399000</v>
      </c>
    </row>
    <row r="31" spans="1:2">
      <c r="A31" s="56" t="s">
        <v>94</v>
      </c>
      <c r="B31" s="57">
        <v>5020401000</v>
      </c>
    </row>
    <row r="32" spans="1:2">
      <c r="A32" s="56" t="s">
        <v>48</v>
      </c>
      <c r="B32" s="57">
        <v>5020402000</v>
      </c>
    </row>
    <row r="33" spans="1:2">
      <c r="A33" s="56" t="s">
        <v>95</v>
      </c>
      <c r="B33" s="57">
        <v>5020501000</v>
      </c>
    </row>
    <row r="34" spans="1:2">
      <c r="A34" s="56" t="s">
        <v>96</v>
      </c>
      <c r="B34" s="57">
        <v>5020502001</v>
      </c>
    </row>
    <row r="35" spans="1:2">
      <c r="A35" s="56" t="s">
        <v>97</v>
      </c>
      <c r="B35" s="57">
        <v>5020502002</v>
      </c>
    </row>
    <row r="36" spans="1:2">
      <c r="A36" s="56" t="s">
        <v>98</v>
      </c>
      <c r="B36" s="57">
        <v>5020503000</v>
      </c>
    </row>
    <row r="37" spans="1:2">
      <c r="A37" s="56" t="s">
        <v>99</v>
      </c>
      <c r="B37" s="57">
        <v>5020504000</v>
      </c>
    </row>
    <row r="38" spans="1:2">
      <c r="A38" s="56" t="s">
        <v>100</v>
      </c>
      <c r="B38" s="57">
        <v>5020601001</v>
      </c>
    </row>
    <row r="39" spans="1:2">
      <c r="A39" s="56" t="s">
        <v>101</v>
      </c>
      <c r="B39" s="57">
        <v>5020601002</v>
      </c>
    </row>
    <row r="40" spans="1:2">
      <c r="A40" s="56" t="s">
        <v>102</v>
      </c>
      <c r="B40" s="57">
        <v>5020602000</v>
      </c>
    </row>
    <row r="41" spans="1:2">
      <c r="A41" s="56" t="s">
        <v>103</v>
      </c>
      <c r="B41" s="57">
        <v>5020701001</v>
      </c>
    </row>
    <row r="42" spans="1:2">
      <c r="A42" s="56" t="s">
        <v>104</v>
      </c>
      <c r="B42" s="57">
        <v>5020701002</v>
      </c>
    </row>
    <row r="43" spans="1:2">
      <c r="A43" s="56" t="s">
        <v>105</v>
      </c>
      <c r="B43" s="57">
        <v>5020702001</v>
      </c>
    </row>
    <row r="44" spans="1:2">
      <c r="A44" s="56" t="s">
        <v>106</v>
      </c>
      <c r="B44" s="57">
        <v>5020702002</v>
      </c>
    </row>
    <row r="45" spans="1:2">
      <c r="A45" s="56" t="s">
        <v>107</v>
      </c>
      <c r="B45" s="57">
        <v>5020801000</v>
      </c>
    </row>
    <row r="46" spans="1:2">
      <c r="A46" s="56" t="s">
        <v>108</v>
      </c>
      <c r="B46" s="57">
        <v>5021003000</v>
      </c>
    </row>
    <row r="47" spans="1:2">
      <c r="A47" s="56" t="s">
        <v>109</v>
      </c>
      <c r="B47" s="57">
        <v>5021101000</v>
      </c>
    </row>
    <row r="48" spans="1:2">
      <c r="A48" s="56" t="s">
        <v>110</v>
      </c>
      <c r="B48" s="57">
        <v>5021102000</v>
      </c>
    </row>
    <row r="49" spans="1:2">
      <c r="A49" s="56" t="s">
        <v>111</v>
      </c>
      <c r="B49" s="57">
        <v>5021103001</v>
      </c>
    </row>
    <row r="50" spans="1:2">
      <c r="A50" s="56" t="s">
        <v>112</v>
      </c>
      <c r="B50" s="57">
        <v>5021103002</v>
      </c>
    </row>
    <row r="51" spans="1:2">
      <c r="A51" s="56" t="s">
        <v>113</v>
      </c>
      <c r="B51" s="57">
        <v>5021199000</v>
      </c>
    </row>
    <row r="52" spans="1:2">
      <c r="A52" s="56" t="s">
        <v>114</v>
      </c>
      <c r="B52" s="57">
        <v>5021201000</v>
      </c>
    </row>
    <row r="53" spans="1:2">
      <c r="A53" s="56" t="s">
        <v>53</v>
      </c>
      <c r="B53" s="57">
        <v>5021202000</v>
      </c>
    </row>
    <row r="54" spans="1:2">
      <c r="A54" s="56" t="s">
        <v>115</v>
      </c>
      <c r="B54" s="57">
        <v>5021203000</v>
      </c>
    </row>
    <row r="55" spans="1:2">
      <c r="A55" s="56" t="s">
        <v>116</v>
      </c>
      <c r="B55" s="57">
        <v>5021299001</v>
      </c>
    </row>
    <row r="56" spans="1:2">
      <c r="A56" s="56" t="s">
        <v>117</v>
      </c>
      <c r="B56" s="57">
        <v>5021299000</v>
      </c>
    </row>
    <row r="57" spans="1:2">
      <c r="A57" s="56" t="s">
        <v>118</v>
      </c>
      <c r="B57" s="57">
        <v>5021301000</v>
      </c>
    </row>
    <row r="58" spans="1:2">
      <c r="A58" s="56" t="s">
        <v>119</v>
      </c>
      <c r="B58" s="57">
        <v>5021302099</v>
      </c>
    </row>
    <row r="59" spans="1:2">
      <c r="A59" s="56" t="s">
        <v>120</v>
      </c>
      <c r="B59" s="57">
        <v>5021303004</v>
      </c>
    </row>
    <row r="60" spans="1:2">
      <c r="A60" s="56" t="s">
        <v>121</v>
      </c>
      <c r="B60" s="57">
        <v>5021303005</v>
      </c>
    </row>
    <row r="61" spans="1:2">
      <c r="A61" s="56" t="s">
        <v>122</v>
      </c>
      <c r="B61" s="57">
        <v>5021303099</v>
      </c>
    </row>
    <row r="62" spans="1:2">
      <c r="A62" s="56" t="s">
        <v>123</v>
      </c>
      <c r="B62" s="57">
        <v>5021304001</v>
      </c>
    </row>
    <row r="63" spans="1:2">
      <c r="A63" s="56" t="s">
        <v>124</v>
      </c>
      <c r="B63" s="57">
        <v>5021304002</v>
      </c>
    </row>
    <row r="64" spans="1:2">
      <c r="A64" s="56" t="s">
        <v>125</v>
      </c>
      <c r="B64" s="57">
        <v>5021304099</v>
      </c>
    </row>
    <row r="65" spans="1:2">
      <c r="A65" s="56" t="s">
        <v>126</v>
      </c>
      <c r="B65" s="57">
        <v>5021305001</v>
      </c>
    </row>
    <row r="66" spans="1:2">
      <c r="A66" s="56" t="s">
        <v>127</v>
      </c>
      <c r="B66" s="57">
        <v>5021305002</v>
      </c>
    </row>
    <row r="67" spans="1:2">
      <c r="A67" s="56" t="s">
        <v>128</v>
      </c>
      <c r="B67" s="57">
        <v>5021305003</v>
      </c>
    </row>
    <row r="68" spans="1:2">
      <c r="A68" s="56" t="s">
        <v>129</v>
      </c>
      <c r="B68" s="57">
        <v>5021305007</v>
      </c>
    </row>
    <row r="69" spans="1:2">
      <c r="A69" s="56" t="s">
        <v>130</v>
      </c>
      <c r="B69" s="57">
        <v>5021305009</v>
      </c>
    </row>
    <row r="70" spans="1:2">
      <c r="A70" s="56" t="s">
        <v>131</v>
      </c>
      <c r="B70" s="57">
        <v>5021305011</v>
      </c>
    </row>
    <row r="71" spans="1:2">
      <c r="A71" s="56" t="s">
        <v>132</v>
      </c>
      <c r="B71" s="57">
        <v>5021305012</v>
      </c>
    </row>
    <row r="72" spans="1:2">
      <c r="A72" s="56" t="s">
        <v>133</v>
      </c>
      <c r="B72" s="57">
        <v>5021305013</v>
      </c>
    </row>
    <row r="73" spans="1:2">
      <c r="A73" s="56" t="s">
        <v>134</v>
      </c>
      <c r="B73" s="57">
        <v>5021305014</v>
      </c>
    </row>
    <row r="74" spans="1:2">
      <c r="A74" s="56" t="s">
        <v>135</v>
      </c>
      <c r="B74" s="57">
        <v>5021305099</v>
      </c>
    </row>
    <row r="75" spans="1:2">
      <c r="A75" s="56" t="s">
        <v>136</v>
      </c>
      <c r="B75" s="57">
        <v>5021306001</v>
      </c>
    </row>
    <row r="76" spans="1:2">
      <c r="A76" s="56" t="s">
        <v>137</v>
      </c>
      <c r="B76" s="57">
        <v>5021306099</v>
      </c>
    </row>
    <row r="77" spans="1:2">
      <c r="A77" s="56" t="s">
        <v>138</v>
      </c>
      <c r="B77" s="57">
        <v>5021307000</v>
      </c>
    </row>
    <row r="78" spans="1:2">
      <c r="A78" s="56" t="s">
        <v>139</v>
      </c>
      <c r="B78" s="57">
        <v>5021308001</v>
      </c>
    </row>
    <row r="79" spans="1:2">
      <c r="A79" s="56" t="s">
        <v>140</v>
      </c>
      <c r="B79" s="57">
        <v>5021308002</v>
      </c>
    </row>
    <row r="80" spans="1:2">
      <c r="A80" s="56" t="s">
        <v>141</v>
      </c>
      <c r="B80" s="57">
        <v>5021308003</v>
      </c>
    </row>
    <row r="81" spans="1:2">
      <c r="A81" s="56" t="s">
        <v>142</v>
      </c>
      <c r="B81" s="57">
        <v>5021308004</v>
      </c>
    </row>
    <row r="82" spans="1:2">
      <c r="A82" s="56" t="s">
        <v>143</v>
      </c>
      <c r="B82" s="57">
        <v>5021321001</v>
      </c>
    </row>
    <row r="83" spans="1:2">
      <c r="A83" s="56" t="s">
        <v>144</v>
      </c>
      <c r="B83" s="57">
        <v>5021321002</v>
      </c>
    </row>
    <row r="84" spans="1:2">
      <c r="A84" s="56" t="s">
        <v>145</v>
      </c>
      <c r="B84" s="57">
        <v>5021321003</v>
      </c>
    </row>
    <row r="85" spans="1:2">
      <c r="A85" s="56" t="s">
        <v>146</v>
      </c>
      <c r="B85" s="57">
        <v>5021321007</v>
      </c>
    </row>
    <row r="86" spans="1:2">
      <c r="A86" s="56" t="s">
        <v>147</v>
      </c>
      <c r="B86" s="57">
        <v>5021321008</v>
      </c>
    </row>
    <row r="87" spans="1:2">
      <c r="A87" s="56" t="s">
        <v>148</v>
      </c>
      <c r="B87" s="57">
        <v>5021321010</v>
      </c>
    </row>
    <row r="88" spans="1:2">
      <c r="A88" s="56" t="s">
        <v>149</v>
      </c>
      <c r="B88" s="57">
        <v>5021321011</v>
      </c>
    </row>
    <row r="89" spans="1:2">
      <c r="A89" s="56" t="s">
        <v>150</v>
      </c>
      <c r="B89" s="57">
        <v>5021321012</v>
      </c>
    </row>
    <row r="90" spans="1:2">
      <c r="A90" s="56" t="s">
        <v>151</v>
      </c>
      <c r="B90" s="57">
        <v>5021321013</v>
      </c>
    </row>
    <row r="91" spans="1:2">
      <c r="A91" s="56" t="s">
        <v>152</v>
      </c>
      <c r="B91" s="57">
        <v>5021321099</v>
      </c>
    </row>
    <row r="92" spans="1:2">
      <c r="A92" s="56" t="s">
        <v>153</v>
      </c>
      <c r="B92" s="57">
        <v>5021322001</v>
      </c>
    </row>
    <row r="93" spans="1:2">
      <c r="A93" s="56" t="s">
        <v>154</v>
      </c>
      <c r="B93" s="57">
        <v>5021322002</v>
      </c>
    </row>
    <row r="94" spans="1:2">
      <c r="A94" s="56" t="s">
        <v>155</v>
      </c>
      <c r="B94" s="57">
        <v>5021399099</v>
      </c>
    </row>
    <row r="95" spans="1:2">
      <c r="A95" s="56" t="s">
        <v>156</v>
      </c>
      <c r="B95" s="57">
        <v>5021401000</v>
      </c>
    </row>
    <row r="96" spans="1:2">
      <c r="A96" s="56" t="s">
        <v>157</v>
      </c>
      <c r="B96" s="57">
        <v>5021402000</v>
      </c>
    </row>
    <row r="97" spans="1:2">
      <c r="A97" s="56" t="s">
        <v>158</v>
      </c>
      <c r="B97" s="57">
        <v>5021407000</v>
      </c>
    </row>
    <row r="98" spans="1:2">
      <c r="A98" s="56" t="s">
        <v>159</v>
      </c>
      <c r="B98" s="57">
        <v>5021408000</v>
      </c>
    </row>
    <row r="99" spans="1:2">
      <c r="A99" s="56" t="s">
        <v>160</v>
      </c>
      <c r="B99" s="57">
        <v>5021499000</v>
      </c>
    </row>
    <row r="100" spans="1:2">
      <c r="A100" s="56" t="s">
        <v>161</v>
      </c>
      <c r="B100" s="57">
        <v>5021501001</v>
      </c>
    </row>
    <row r="101" spans="1:2">
      <c r="A101" s="56" t="s">
        <v>162</v>
      </c>
      <c r="B101" s="57">
        <v>5021501002</v>
      </c>
    </row>
    <row r="102" spans="1:2">
      <c r="A102" s="56" t="s">
        <v>163</v>
      </c>
      <c r="B102" s="57">
        <v>5021502000</v>
      </c>
    </row>
    <row r="103" spans="1:2">
      <c r="A103" s="56" t="s">
        <v>164</v>
      </c>
      <c r="B103" s="57">
        <v>5021503000</v>
      </c>
    </row>
    <row r="104" spans="1:2">
      <c r="A104" s="56" t="s">
        <v>165</v>
      </c>
      <c r="B104" s="57">
        <v>5021601000</v>
      </c>
    </row>
    <row r="105" spans="1:2">
      <c r="A105" s="56" t="s">
        <v>166</v>
      </c>
      <c r="B105" s="57">
        <v>5029901000</v>
      </c>
    </row>
    <row r="106" spans="1:2">
      <c r="A106" s="56" t="s">
        <v>167</v>
      </c>
      <c r="B106" s="57">
        <v>5029902000</v>
      </c>
    </row>
    <row r="107" spans="1:2">
      <c r="A107" s="56" t="s">
        <v>168</v>
      </c>
      <c r="B107" s="57">
        <v>5029903000</v>
      </c>
    </row>
    <row r="108" spans="1:2">
      <c r="A108" s="56" t="s">
        <v>169</v>
      </c>
      <c r="B108" s="57">
        <v>5029904000</v>
      </c>
    </row>
    <row r="109" spans="1:2">
      <c r="A109" s="56" t="s">
        <v>170</v>
      </c>
      <c r="B109" s="57">
        <v>5029905001</v>
      </c>
    </row>
    <row r="110" spans="1:2">
      <c r="A110" s="56" t="s">
        <v>171</v>
      </c>
      <c r="B110" s="57">
        <v>5029905002</v>
      </c>
    </row>
    <row r="111" spans="1:2">
      <c r="A111" s="56" t="s">
        <v>172</v>
      </c>
      <c r="B111" s="57">
        <v>5029905003</v>
      </c>
    </row>
    <row r="112" spans="1:2">
      <c r="A112" s="56" t="s">
        <v>173</v>
      </c>
      <c r="B112" s="57">
        <v>5029905004</v>
      </c>
    </row>
    <row r="113" spans="1:2">
      <c r="A113" s="56" t="s">
        <v>174</v>
      </c>
      <c r="B113" s="57">
        <v>5029905005</v>
      </c>
    </row>
    <row r="114" spans="1:2">
      <c r="A114" s="56" t="s">
        <v>175</v>
      </c>
      <c r="B114" s="57">
        <v>5029906000</v>
      </c>
    </row>
    <row r="115" spans="1:2">
      <c r="A115" s="56" t="s">
        <v>176</v>
      </c>
      <c r="B115" s="57">
        <v>5029907001</v>
      </c>
    </row>
    <row r="116" spans="1:2">
      <c r="A116" s="56" t="s">
        <v>177</v>
      </c>
      <c r="B116" s="57">
        <v>5029907002</v>
      </c>
    </row>
    <row r="117" spans="1:2">
      <c r="A117" s="56" t="s">
        <v>178</v>
      </c>
      <c r="B117" s="57">
        <v>5029907003</v>
      </c>
    </row>
    <row r="118" spans="1:2">
      <c r="A118" s="56" t="s">
        <v>179</v>
      </c>
      <c r="B118" s="57">
        <v>5029907004</v>
      </c>
    </row>
    <row r="119" spans="1:2">
      <c r="A119" s="56" t="s">
        <v>180</v>
      </c>
      <c r="B119" s="57">
        <v>5029907099</v>
      </c>
    </row>
    <row r="120" spans="1:2">
      <c r="A120" s="56" t="s">
        <v>181</v>
      </c>
      <c r="B120" s="57">
        <v>5029908000</v>
      </c>
    </row>
    <row r="121" spans="1:2">
      <c r="A121" s="56" t="s">
        <v>45</v>
      </c>
      <c r="B121" s="57">
        <v>5029922000</v>
      </c>
    </row>
    <row r="122" spans="1:2">
      <c r="A122" s="56" t="s">
        <v>182</v>
      </c>
      <c r="B122" s="57">
        <v>5029999001</v>
      </c>
    </row>
    <row r="123" spans="1:2">
      <c r="A123" s="56" t="s">
        <v>183</v>
      </c>
      <c r="B123" s="57">
        <v>5029999099</v>
      </c>
    </row>
    <row r="124" spans="1:2">
      <c r="A124" s="56" t="s">
        <v>184</v>
      </c>
      <c r="B124" s="57">
        <v>5030100000</v>
      </c>
    </row>
    <row r="125" spans="1:2">
      <c r="A125" s="56" t="s">
        <v>185</v>
      </c>
      <c r="B125" s="57">
        <v>5030102000</v>
      </c>
    </row>
    <row r="126" spans="1:2">
      <c r="A126" s="56" t="s">
        <v>51</v>
      </c>
      <c r="B126" s="57">
        <v>5030103000</v>
      </c>
    </row>
    <row r="127" spans="1:2">
      <c r="A127" s="56" t="s">
        <v>186</v>
      </c>
      <c r="B127" s="57">
        <v>5030104000</v>
      </c>
    </row>
    <row r="128" spans="1:2">
      <c r="A128" s="56" t="s">
        <v>187</v>
      </c>
      <c r="B128" s="57">
        <v>5030105000</v>
      </c>
    </row>
    <row r="129" spans="1:2">
      <c r="A129" s="56" t="s">
        <v>188</v>
      </c>
      <c r="B129" s="57">
        <v>5030199000</v>
      </c>
    </row>
    <row r="130" spans="1:2">
      <c r="A130" s="56" t="s">
        <v>189</v>
      </c>
      <c r="B130" s="57">
        <v>5060401001</v>
      </c>
    </row>
    <row r="131" spans="1:2">
      <c r="A131" s="56" t="s">
        <v>190</v>
      </c>
      <c r="B131" s="57">
        <v>5060402099</v>
      </c>
    </row>
    <row r="132" spans="1:2">
      <c r="A132" s="56" t="s">
        <v>191</v>
      </c>
      <c r="B132" s="57">
        <v>5060403005</v>
      </c>
    </row>
    <row r="133" spans="1:2">
      <c r="A133" s="56" t="s">
        <v>192</v>
      </c>
      <c r="B133" s="57">
        <v>5060404001</v>
      </c>
    </row>
    <row r="134" spans="1:2">
      <c r="A134" s="56" t="s">
        <v>193</v>
      </c>
      <c r="B134" s="57">
        <v>5060404002</v>
      </c>
    </row>
    <row r="135" spans="1:2">
      <c r="A135" s="56" t="s">
        <v>194</v>
      </c>
      <c r="B135" s="57">
        <v>5060404099</v>
      </c>
    </row>
    <row r="136" spans="1:2">
      <c r="A136" s="56" t="s">
        <v>195</v>
      </c>
      <c r="B136" s="57">
        <v>5060405002</v>
      </c>
    </row>
    <row r="137" spans="1:2">
      <c r="A137" s="56" t="s">
        <v>196</v>
      </c>
      <c r="B137" s="57">
        <v>5060405003</v>
      </c>
    </row>
    <row r="138" spans="1:2">
      <c r="A138" s="56" t="s">
        <v>197</v>
      </c>
      <c r="B138" s="57">
        <v>5060405007</v>
      </c>
    </row>
    <row r="139" spans="1:2">
      <c r="A139" s="56" t="s">
        <v>198</v>
      </c>
      <c r="B139" s="57">
        <v>5060405009</v>
      </c>
    </row>
    <row r="140" spans="1:2">
      <c r="A140" s="56" t="s">
        <v>199</v>
      </c>
      <c r="B140" s="57">
        <v>5060405011</v>
      </c>
    </row>
    <row r="141" spans="1:2">
      <c r="A141" s="56" t="s">
        <v>200</v>
      </c>
      <c r="B141" s="57">
        <v>5060405012</v>
      </c>
    </row>
    <row r="142" spans="1:2">
      <c r="A142" s="56" t="s">
        <v>201</v>
      </c>
      <c r="B142" s="57">
        <v>5060405013</v>
      </c>
    </row>
    <row r="143" spans="1:2">
      <c r="A143" s="56" t="s">
        <v>202</v>
      </c>
      <c r="B143" s="57">
        <v>5060405014</v>
      </c>
    </row>
    <row r="144" spans="1:2">
      <c r="A144" s="56" t="s">
        <v>203</v>
      </c>
      <c r="B144" s="57">
        <v>5060405099</v>
      </c>
    </row>
    <row r="145" spans="1:2">
      <c r="A145" s="56" t="s">
        <v>204</v>
      </c>
      <c r="B145" s="57">
        <v>5060406001</v>
      </c>
    </row>
    <row r="146" spans="1:2">
      <c r="A146" s="56" t="s">
        <v>205</v>
      </c>
      <c r="B146" s="57">
        <v>5060406004</v>
      </c>
    </row>
    <row r="147" spans="1:2">
      <c r="A147" s="56" t="s">
        <v>206</v>
      </c>
      <c r="B147" s="57">
        <v>5060406099</v>
      </c>
    </row>
    <row r="148" spans="1:2">
      <c r="A148" s="56" t="s">
        <v>207</v>
      </c>
      <c r="B148" s="57">
        <v>5060407001</v>
      </c>
    </row>
    <row r="149" spans="1:2">
      <c r="A149" s="56" t="s">
        <v>208</v>
      </c>
      <c r="B149" s="57">
        <v>5060407002</v>
      </c>
    </row>
    <row r="150" spans="1:2">
      <c r="A150" s="56" t="s">
        <v>209</v>
      </c>
      <c r="B150" s="57">
        <v>5060409099</v>
      </c>
    </row>
    <row r="151" spans="1:2">
      <c r="A151" s="56" t="s">
        <v>210</v>
      </c>
      <c r="B151" s="57">
        <v>5060602000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AF973-CA3B-4CE3-9CD5-C97BA0792209}">
  <dimension ref="A1:F6"/>
  <sheetViews>
    <sheetView tabSelected="1" zoomScale="130" zoomScaleNormal="130" workbookViewId="0">
      <selection activeCell="C3" sqref="C3"/>
    </sheetView>
  </sheetViews>
  <sheetFormatPr defaultRowHeight="15"/>
  <cols>
    <col min="3" max="3" width="9.85546875" bestFit="1" customWidth="1"/>
  </cols>
  <sheetData>
    <row r="1" spans="1:6" ht="18.75">
      <c r="A1" s="375" t="s">
        <v>1238</v>
      </c>
      <c r="B1" s="376"/>
      <c r="C1" s="376"/>
      <c r="D1" s="376"/>
      <c r="E1" s="376"/>
      <c r="F1" s="376"/>
    </row>
    <row r="3" spans="1:6">
      <c r="A3" s="374" t="s">
        <v>1239</v>
      </c>
      <c r="B3" s="374"/>
      <c r="C3" s="370"/>
    </row>
    <row r="4" spans="1:6">
      <c r="A4" s="374" t="s">
        <v>1240</v>
      </c>
      <c r="B4" s="374"/>
      <c r="C4" s="370"/>
    </row>
    <row r="5" spans="1:6">
      <c r="A5" s="374" t="s">
        <v>1242</v>
      </c>
      <c r="B5" s="374"/>
      <c r="C5" s="370"/>
    </row>
    <row r="6" spans="1:6">
      <c r="A6" s="374" t="s">
        <v>1241</v>
      </c>
      <c r="B6" s="374"/>
      <c r="C6" s="371"/>
    </row>
  </sheetData>
  <sheetProtection algorithmName="SHA-512" hashValue="rt4htU7BZhutQmsmsS1Qpy90vVN6k7sBBGt6T8t7+7JJUccI6ksuPqw00Ev0qZCcSxbUNF3Cc1qcWQcPrLTNFA==" saltValue="ssIlw8Ze+jUYeYchGurXdg==" spinCount="100000" sheet="1" objects="1" scenarios="1" selectLockedCells="1"/>
  <mergeCells count="5">
    <mergeCell ref="A6:B6"/>
    <mergeCell ref="A1:F1"/>
    <mergeCell ref="A3:B3"/>
    <mergeCell ref="A4:B4"/>
    <mergeCell ref="A5:B5"/>
  </mergeCells>
  <dataValidations count="1">
    <dataValidation type="list" allowBlank="1" showInputMessage="1" showErrorMessage="1" sqref="C3" xr:uid="{A95C27B5-1C8D-410B-A778-66E9B5B1DF40}">
      <formula1>Schools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4D063-FFD0-48F3-8F25-ECD5A1662554}">
  <sheetPr codeName="Sheet12"/>
  <dimension ref="A1:AB500"/>
  <sheetViews>
    <sheetView topLeftCell="A268" zoomScale="85" zoomScaleNormal="85" workbookViewId="0">
      <selection activeCell="D284" sqref="D284"/>
    </sheetView>
  </sheetViews>
  <sheetFormatPr defaultColWidth="9.140625" defaultRowHeight="15"/>
  <cols>
    <col min="1" max="1" width="16.28515625" style="83" customWidth="1"/>
    <col min="2" max="2" width="86.85546875" style="83" customWidth="1"/>
    <col min="3" max="3" width="9" style="83" bestFit="1" customWidth="1"/>
    <col min="4" max="4" width="21.140625" style="83" customWidth="1"/>
    <col min="5" max="5" width="11.140625" style="83" customWidth="1"/>
    <col min="6" max="6" width="14.85546875" style="83" customWidth="1"/>
    <col min="7" max="7" width="11.140625" style="83" customWidth="1"/>
    <col min="8" max="8" width="9.140625" style="58"/>
    <col min="9" max="9" width="13.85546875" style="58" bestFit="1" customWidth="1"/>
    <col min="10" max="10" width="13.42578125" style="58" customWidth="1"/>
    <col min="11" max="11" width="9.140625" style="58" customWidth="1"/>
    <col min="12" max="12" width="9.140625" style="58"/>
    <col min="13" max="13" width="9.140625" style="58" customWidth="1"/>
    <col min="14" max="24" width="9.140625" style="58"/>
    <col min="25" max="25" width="9.140625" style="58" customWidth="1"/>
    <col min="26" max="28" width="9.140625" style="58" hidden="1" customWidth="1"/>
    <col min="29" max="16384" width="9.140625" style="58"/>
  </cols>
  <sheetData>
    <row r="1" spans="1:9">
      <c r="A1" s="59" t="s">
        <v>231</v>
      </c>
      <c r="B1" s="60" t="s">
        <v>232</v>
      </c>
      <c r="C1" s="59" t="s">
        <v>233</v>
      </c>
      <c r="D1" s="61" t="s">
        <v>234</v>
      </c>
      <c r="E1" s="62" t="s">
        <v>235</v>
      </c>
      <c r="F1" s="61" t="s">
        <v>236</v>
      </c>
      <c r="G1" s="62" t="s">
        <v>237</v>
      </c>
    </row>
    <row r="2" spans="1:9" ht="15.75" customHeight="1">
      <c r="A2" s="63" t="s">
        <v>240</v>
      </c>
      <c r="B2" s="64" t="s">
        <v>241</v>
      </c>
      <c r="C2" s="65"/>
      <c r="D2" s="65" t="s">
        <v>242</v>
      </c>
      <c r="E2" s="66">
        <f>(_xlfn.IFNA(INDEX(Table2[Column1],MATCH(g_s_15[[#This Row],[GOODS/SERVICE]],Table2[GOODS/SERVICE],0)),""))</f>
        <v>0.02</v>
      </c>
      <c r="F2" s="65" t="s">
        <v>243</v>
      </c>
      <c r="G2" s="66">
        <f>(_xlfn.IFNA(INDEX(Table6[Column1],MATCH(vatnvat16[[#This Row],[VAT/NVAT]],Table6[VAT/NVAT],0)),""))</f>
        <v>0.05</v>
      </c>
      <c r="I2" s="67"/>
    </row>
    <row r="3" spans="1:9" ht="15.75" customHeight="1">
      <c r="A3" s="63" t="s">
        <v>246</v>
      </c>
      <c r="B3" s="64" t="s">
        <v>247</v>
      </c>
      <c r="C3" s="65"/>
      <c r="D3" s="65" t="s">
        <v>248</v>
      </c>
      <c r="E3" s="66">
        <f>(_xlfn.IFNA(INDEX(Table2[Column1],MATCH(g_s_15[[#This Row],[GOODS/SERVICE]],Table2[GOODS/SERVICE],0)),""))</f>
        <v>0.01</v>
      </c>
      <c r="F3" s="65" t="s">
        <v>245</v>
      </c>
      <c r="G3" s="66">
        <f>(_xlfn.IFNA(INDEX(Table6[Column1],MATCH(vatnvat16[[#This Row],[VAT/NVAT]],Table6[VAT/NVAT],0)),""))</f>
        <v>0.03</v>
      </c>
      <c r="I3" s="67"/>
    </row>
    <row r="4" spans="1:9" ht="15.75" customHeight="1">
      <c r="A4" s="63" t="s">
        <v>251</v>
      </c>
      <c r="B4" s="64" t="s">
        <v>252</v>
      </c>
      <c r="C4" s="65"/>
      <c r="D4" s="65" t="s">
        <v>248</v>
      </c>
      <c r="E4" s="66">
        <f>(_xlfn.IFNA(INDEX(Table2[Column1],MATCH(g_s_15[[#This Row],[GOODS/SERVICE]],Table2[GOODS/SERVICE],0)),""))</f>
        <v>0.01</v>
      </c>
      <c r="F4" s="65" t="s">
        <v>245</v>
      </c>
      <c r="G4" s="66">
        <f>(_xlfn.IFNA(INDEX(Table6[Column1],MATCH(vatnvat16[[#This Row],[VAT/NVAT]],Table6[VAT/NVAT],0)),""))</f>
        <v>0.03</v>
      </c>
      <c r="I4" s="67"/>
    </row>
    <row r="5" spans="1:9">
      <c r="A5" s="63" t="s">
        <v>825</v>
      </c>
      <c r="B5" s="64" t="s">
        <v>255</v>
      </c>
      <c r="C5" s="65"/>
      <c r="D5" s="65" t="s">
        <v>263</v>
      </c>
      <c r="E5" s="66">
        <f>(_xlfn.IFNA(INDEX(Table2[Column1],MATCH(g_s_15[[#This Row],[GOODS/SERVICE]],Table2[GOODS/SERVICE],0)),""))</f>
        <v>0.02</v>
      </c>
      <c r="F5" s="65" t="s">
        <v>243</v>
      </c>
      <c r="G5" s="66">
        <f>(_xlfn.IFNA(INDEX(Table6[Column1],MATCH(vatnvat16[[#This Row],[VAT/NVAT]],Table6[VAT/NVAT],0)),""))</f>
        <v>0.05</v>
      </c>
      <c r="I5" s="67"/>
    </row>
    <row r="6" spans="1:9">
      <c r="A6" s="63" t="s">
        <v>257</v>
      </c>
      <c r="B6" s="64" t="s">
        <v>258</v>
      </c>
      <c r="C6" s="65"/>
      <c r="D6" s="65" t="s">
        <v>248</v>
      </c>
      <c r="E6" s="66">
        <f>(_xlfn.IFNA(INDEX(Table2[Column1],MATCH(g_s_15[[#This Row],[GOODS/SERVICE]],Table2[GOODS/SERVICE],0)),""))</f>
        <v>0.01</v>
      </c>
      <c r="F6" s="65" t="s">
        <v>245</v>
      </c>
      <c r="G6" s="66">
        <f>(_xlfn.IFNA(INDEX(Table6[Column1],MATCH(vatnvat16[[#This Row],[VAT/NVAT]],Table6[VAT/NVAT],0)),""))</f>
        <v>0.03</v>
      </c>
      <c r="I6" s="67"/>
    </row>
    <row r="7" spans="1:9">
      <c r="A7" s="63" t="s">
        <v>260</v>
      </c>
      <c r="B7" s="64" t="s">
        <v>258</v>
      </c>
      <c r="C7" s="65"/>
      <c r="D7" s="65" t="s">
        <v>253</v>
      </c>
      <c r="E7" s="66">
        <f>(_xlfn.IFNA(INDEX(Table2[Column1],MATCH(g_s_15[[#This Row],[GOODS/SERVICE]],Table2[GOODS/SERVICE],0)),""))</f>
        <v>0.01</v>
      </c>
      <c r="F7" s="65" t="s">
        <v>250</v>
      </c>
      <c r="G7" s="66">
        <f>(_xlfn.IFNA(INDEX(Table6[Column1],MATCH(vatnvat16[[#This Row],[VAT/NVAT]],Table6[VAT/NVAT],0)),""))</f>
        <v>0.05</v>
      </c>
      <c r="I7" s="67"/>
    </row>
    <row r="8" spans="1:9">
      <c r="A8" s="63" t="s">
        <v>261</v>
      </c>
      <c r="B8" s="64" t="s">
        <v>262</v>
      </c>
      <c r="C8" s="65"/>
      <c r="D8" s="65" t="s">
        <v>248</v>
      </c>
      <c r="E8" s="66">
        <f>(_xlfn.IFNA(INDEX(Table2[Column1],MATCH(g_s_15[[#This Row],[GOODS/SERVICE]],Table2[GOODS/SERVICE],0)),""))</f>
        <v>0.01</v>
      </c>
      <c r="F8" s="65" t="s">
        <v>245</v>
      </c>
      <c r="G8" s="66">
        <f>(_xlfn.IFNA(INDEX(Table6[Column1],MATCH(vatnvat16[[#This Row],[VAT/NVAT]],Table6[VAT/NVAT],0)),""))</f>
        <v>0.03</v>
      </c>
      <c r="I8" s="67"/>
    </row>
    <row r="9" spans="1:9">
      <c r="A9" s="63" t="s">
        <v>264</v>
      </c>
      <c r="B9" s="64" t="s">
        <v>265</v>
      </c>
      <c r="C9" s="65"/>
      <c r="D9" s="65" t="s">
        <v>259</v>
      </c>
      <c r="E9" s="66">
        <f>(_xlfn.IFNA(INDEX(Table2[Column1],MATCH(g_s_15[[#This Row],[GOODS/SERVICE]],Table2[GOODS/SERVICE],0)),""))</f>
        <v>0.05</v>
      </c>
      <c r="F9" s="65"/>
      <c r="G9" s="66" t="str">
        <f>(_xlfn.IFNA(INDEX(Table6[Column1],MATCH(vatnvat16[[#This Row],[VAT/NVAT]],Table6[VAT/NVAT],0)),""))</f>
        <v/>
      </c>
      <c r="I9" s="67"/>
    </row>
    <row r="10" spans="1:9">
      <c r="A10" s="63" t="s">
        <v>266</v>
      </c>
      <c r="B10" s="64" t="s">
        <v>267</v>
      </c>
      <c r="C10" s="65"/>
      <c r="D10" s="65" t="s">
        <v>248</v>
      </c>
      <c r="E10" s="66">
        <f>(_xlfn.IFNA(INDEX(Table2[Column1],MATCH(g_s_15[[#This Row],[GOODS/SERVICE]],Table2[GOODS/SERVICE],0)),""))</f>
        <v>0.01</v>
      </c>
      <c r="F10" s="65" t="s">
        <v>250</v>
      </c>
      <c r="G10" s="66">
        <f>(_xlfn.IFNA(INDEX(Table6[Column1],MATCH(vatnvat16[[#This Row],[VAT/NVAT]],Table6[VAT/NVAT],0)),""))</f>
        <v>0.05</v>
      </c>
      <c r="I10" s="67"/>
    </row>
    <row r="11" spans="1:9">
      <c r="A11" s="63" t="s">
        <v>269</v>
      </c>
      <c r="B11" s="64" t="s">
        <v>270</v>
      </c>
      <c r="C11" s="65"/>
      <c r="D11" s="65" t="s">
        <v>253</v>
      </c>
      <c r="E11" s="66">
        <f>(_xlfn.IFNA(INDEX(Table2[Column1],MATCH(g_s_15[[#This Row],[GOODS/SERVICE]],Table2[GOODS/SERVICE],0)),""))</f>
        <v>0.01</v>
      </c>
      <c r="F11" s="65" t="s">
        <v>250</v>
      </c>
      <c r="G11" s="66">
        <f>(_xlfn.IFNA(INDEX(Table6[Column1],MATCH(vatnvat16[[#This Row],[VAT/NVAT]],Table6[VAT/NVAT],0)),""))</f>
        <v>0.05</v>
      </c>
      <c r="I11" s="67"/>
    </row>
    <row r="12" spans="1:9">
      <c r="A12" s="63" t="s">
        <v>271</v>
      </c>
      <c r="B12" s="64" t="s">
        <v>272</v>
      </c>
      <c r="C12" s="65"/>
      <c r="D12" s="65" t="s">
        <v>248</v>
      </c>
      <c r="E12" s="66">
        <f>(_xlfn.IFNA(INDEX(Table2[Column1],MATCH(g_s_15[[#This Row],[GOODS/SERVICE]],Table2[GOODS/SERVICE],0)),""))</f>
        <v>0.01</v>
      </c>
      <c r="F12" s="65" t="s">
        <v>250</v>
      </c>
      <c r="G12" s="66">
        <f>(_xlfn.IFNA(INDEX(Table6[Column1],MATCH(vatnvat16[[#This Row],[VAT/NVAT]],Table6[VAT/NVAT],0)),""))</f>
        <v>0.05</v>
      </c>
      <c r="I12" s="67"/>
    </row>
    <row r="13" spans="1:9">
      <c r="A13" s="63" t="s">
        <v>273</v>
      </c>
      <c r="B13" s="64" t="s">
        <v>274</v>
      </c>
      <c r="C13" s="65"/>
      <c r="D13" s="65" t="s">
        <v>249</v>
      </c>
      <c r="E13" s="66">
        <f>(_xlfn.IFNA(INDEX(Table2[Column1],MATCH(g_s_15[[#This Row],[GOODS/SERVICE]],Table2[GOODS/SERVICE],0)),""))</f>
        <v>0.02</v>
      </c>
      <c r="F13" s="65" t="s">
        <v>243</v>
      </c>
      <c r="G13" s="66">
        <f>(_xlfn.IFNA(INDEX(Table6[Column1],MATCH(vatnvat16[[#This Row],[VAT/NVAT]],Table6[VAT/NVAT],0)),""))</f>
        <v>0.05</v>
      </c>
      <c r="I13" s="67"/>
    </row>
    <row r="14" spans="1:9">
      <c r="A14" s="63" t="s">
        <v>275</v>
      </c>
      <c r="B14" s="64" t="s">
        <v>276</v>
      </c>
      <c r="C14" s="65"/>
      <c r="D14" s="65" t="s">
        <v>248</v>
      </c>
      <c r="E14" s="66">
        <f>(_xlfn.IFNA(INDEX(Table2[Column1],MATCH(g_s_15[[#This Row],[GOODS/SERVICE]],Table2[GOODS/SERVICE],0)),""))</f>
        <v>0.01</v>
      </c>
      <c r="F14" s="65" t="s">
        <v>250</v>
      </c>
      <c r="G14" s="66">
        <f>(_xlfn.IFNA(INDEX(Table6[Column1],MATCH(vatnvat16[[#This Row],[VAT/NVAT]],Table6[VAT/NVAT],0)),""))</f>
        <v>0.05</v>
      </c>
      <c r="I14" s="67"/>
    </row>
    <row r="15" spans="1:9">
      <c r="A15" s="63" t="s">
        <v>277</v>
      </c>
      <c r="B15" s="64" t="s">
        <v>278</v>
      </c>
      <c r="C15" s="65"/>
      <c r="D15" s="65" t="s">
        <v>248</v>
      </c>
      <c r="E15" s="66">
        <f>(_xlfn.IFNA(INDEX(Table2[Column1],MATCH(g_s_15[[#This Row],[GOODS/SERVICE]],Table2[GOODS/SERVICE],0)),""))</f>
        <v>0.01</v>
      </c>
      <c r="F15" s="65" t="s">
        <v>250</v>
      </c>
      <c r="G15" s="66">
        <f>(_xlfn.IFNA(INDEX(Table6[Column1],MATCH(vatnvat16[[#This Row],[VAT/NVAT]],Table6[VAT/NVAT],0)),""))</f>
        <v>0.05</v>
      </c>
      <c r="I15" s="67"/>
    </row>
    <row r="16" spans="1:9">
      <c r="A16" s="63" t="s">
        <v>279</v>
      </c>
      <c r="B16" s="64" t="s">
        <v>280</v>
      </c>
      <c r="C16" s="65"/>
      <c r="D16" s="65" t="s">
        <v>253</v>
      </c>
      <c r="E16" s="66">
        <f>(_xlfn.IFNA(INDEX(Table2[Column1],MATCH(g_s_15[[#This Row],[GOODS/SERVICE]],Table2[GOODS/SERVICE],0)),""))</f>
        <v>0.01</v>
      </c>
      <c r="F16" s="65" t="s">
        <v>250</v>
      </c>
      <c r="G16" s="66">
        <f>(_xlfn.IFNA(INDEX(Table6[Column1],MATCH(vatnvat16[[#This Row],[VAT/NVAT]],Table6[VAT/NVAT],0)),""))</f>
        <v>0.05</v>
      </c>
      <c r="I16" s="67"/>
    </row>
    <row r="17" spans="1:9">
      <c r="A17" s="63" t="s">
        <v>281</v>
      </c>
      <c r="B17" s="64" t="s">
        <v>282</v>
      </c>
      <c r="C17" s="65"/>
      <c r="D17" s="65" t="s">
        <v>248</v>
      </c>
      <c r="E17" s="66">
        <f>(_xlfn.IFNA(INDEX(Table2[Column1],MATCH(g_s_15[[#This Row],[GOODS/SERVICE]],Table2[GOODS/SERVICE],0)),""))</f>
        <v>0.01</v>
      </c>
      <c r="F17" s="65" t="s">
        <v>245</v>
      </c>
      <c r="G17" s="66">
        <f>(_xlfn.IFNA(INDEX(Table6[Column1],MATCH(vatnvat16[[#This Row],[VAT/NVAT]],Table6[VAT/NVAT],0)),""))</f>
        <v>0.03</v>
      </c>
      <c r="I17" s="67"/>
    </row>
    <row r="18" spans="1:9">
      <c r="A18" s="63" t="s">
        <v>283</v>
      </c>
      <c r="B18" s="64" t="s">
        <v>284</v>
      </c>
      <c r="C18" s="65"/>
      <c r="D18" s="65" t="s">
        <v>248</v>
      </c>
      <c r="E18" s="66">
        <f>(_xlfn.IFNA(INDEX(Table2[Column1],MATCH(g_s_15[[#This Row],[GOODS/SERVICE]],Table2[GOODS/SERVICE],0)),""))</f>
        <v>0.01</v>
      </c>
      <c r="F18" s="65" t="s">
        <v>245</v>
      </c>
      <c r="G18" s="66">
        <f>(_xlfn.IFNA(INDEX(Table6[Column1],MATCH(vatnvat16[[#This Row],[VAT/NVAT]],Table6[VAT/NVAT],0)),""))</f>
        <v>0.03</v>
      </c>
      <c r="I18" s="67"/>
    </row>
    <row r="19" spans="1:9">
      <c r="A19" s="63" t="s">
        <v>285</v>
      </c>
      <c r="B19" s="64" t="s">
        <v>286</v>
      </c>
      <c r="C19" s="65"/>
      <c r="D19" s="65" t="s">
        <v>248</v>
      </c>
      <c r="E19" s="66">
        <f>(_xlfn.IFNA(INDEX(Table2[Column1],MATCH(g_s_15[[#This Row],[GOODS/SERVICE]],Table2[GOODS/SERVICE],0)),""))</f>
        <v>0.01</v>
      </c>
      <c r="F19" s="65" t="s">
        <v>245</v>
      </c>
      <c r="G19" s="66">
        <f>(_xlfn.IFNA(INDEX(Table6[Column1],MATCH(vatnvat16[[#This Row],[VAT/NVAT]],Table6[VAT/NVAT],0)),""))</f>
        <v>0.03</v>
      </c>
    </row>
    <row r="20" spans="1:9">
      <c r="A20" s="63" t="s">
        <v>287</v>
      </c>
      <c r="B20" s="64" t="s">
        <v>288</v>
      </c>
      <c r="C20" s="65"/>
      <c r="D20" s="65" t="s">
        <v>248</v>
      </c>
      <c r="E20" s="66">
        <f>(_xlfn.IFNA(INDEX(Table2[Column1],MATCH(g_s_15[[#This Row],[GOODS/SERVICE]],Table2[GOODS/SERVICE],0)),""))</f>
        <v>0.01</v>
      </c>
      <c r="F20" s="65" t="s">
        <v>245</v>
      </c>
      <c r="G20" s="66">
        <f>(_xlfn.IFNA(INDEX(Table6[Column1],MATCH(vatnvat16[[#This Row],[VAT/NVAT]],Table6[VAT/NVAT],0)),""))</f>
        <v>0.03</v>
      </c>
    </row>
    <row r="21" spans="1:9">
      <c r="A21" s="63" t="s">
        <v>289</v>
      </c>
      <c r="B21" s="64" t="s">
        <v>290</v>
      </c>
      <c r="C21" s="65"/>
      <c r="D21" s="65" t="s">
        <v>248</v>
      </c>
      <c r="E21" s="66">
        <f>(_xlfn.IFNA(INDEX(Table2[Column1],MATCH(g_s_15[[#This Row],[GOODS/SERVICE]],Table2[GOODS/SERVICE],0)),""))</f>
        <v>0.01</v>
      </c>
      <c r="F21" s="65" t="s">
        <v>245</v>
      </c>
      <c r="G21" s="66">
        <f>(_xlfn.IFNA(INDEX(Table6[Column1],MATCH(vatnvat16[[#This Row],[VAT/NVAT]],Table6[VAT/NVAT],0)),""))</f>
        <v>0.03</v>
      </c>
    </row>
    <row r="22" spans="1:9">
      <c r="A22" s="63" t="s">
        <v>291</v>
      </c>
      <c r="B22" s="64" t="s">
        <v>292</v>
      </c>
      <c r="C22" s="65"/>
      <c r="D22" s="65" t="s">
        <v>263</v>
      </c>
      <c r="E22" s="66">
        <f>(_xlfn.IFNA(INDEX(Table2[Column1],MATCH(g_s_15[[#This Row],[GOODS/SERVICE]],Table2[GOODS/SERVICE],0)),""))</f>
        <v>0.02</v>
      </c>
      <c r="F22" s="65" t="s">
        <v>245</v>
      </c>
      <c r="G22" s="66">
        <f>(_xlfn.IFNA(INDEX(Table6[Column1],MATCH(vatnvat16[[#This Row],[VAT/NVAT]],Table6[VAT/NVAT],0)),""))</f>
        <v>0.03</v>
      </c>
    </row>
    <row r="23" spans="1:9">
      <c r="A23" s="63" t="s">
        <v>293</v>
      </c>
      <c r="B23" s="64" t="s">
        <v>294</v>
      </c>
      <c r="C23" s="65"/>
      <c r="D23" s="65" t="s">
        <v>248</v>
      </c>
      <c r="E23" s="66">
        <f>(_xlfn.IFNA(INDEX(Table2[Column1],MATCH(g_s_15[[#This Row],[GOODS/SERVICE]],Table2[GOODS/SERVICE],0)),""))</f>
        <v>0.01</v>
      </c>
      <c r="F23" s="65" t="s">
        <v>245</v>
      </c>
      <c r="G23" s="66">
        <f>(_xlfn.IFNA(INDEX(Table6[Column1],MATCH(vatnvat16[[#This Row],[VAT/NVAT]],Table6[VAT/NVAT],0)),""))</f>
        <v>0.03</v>
      </c>
    </row>
    <row r="24" spans="1:9">
      <c r="A24" s="63" t="s">
        <v>295</v>
      </c>
      <c r="B24" s="64" t="s">
        <v>296</v>
      </c>
      <c r="C24" s="65"/>
      <c r="D24" s="65" t="s">
        <v>263</v>
      </c>
      <c r="E24" s="66">
        <f>(_xlfn.IFNA(INDEX(Table2[Column1],MATCH(g_s_15[[#This Row],[GOODS/SERVICE]],Table2[GOODS/SERVICE],0)),""))</f>
        <v>0.02</v>
      </c>
      <c r="F24" s="65" t="s">
        <v>243</v>
      </c>
      <c r="G24" s="66">
        <f>(_xlfn.IFNA(INDEX(Table6[Column1],MATCH(vatnvat16[[#This Row],[VAT/NVAT]],Table6[VAT/NVAT],0)),""))</f>
        <v>0.05</v>
      </c>
    </row>
    <row r="25" spans="1:9">
      <c r="A25" s="63" t="s">
        <v>297</v>
      </c>
      <c r="B25" s="64" t="s">
        <v>298</v>
      </c>
      <c r="C25" s="65"/>
      <c r="D25" s="65" t="s">
        <v>248</v>
      </c>
      <c r="E25" s="66">
        <f>(_xlfn.IFNA(INDEX(Table2[Column1],MATCH(g_s_15[[#This Row],[GOODS/SERVICE]],Table2[GOODS/SERVICE],0)),""))</f>
        <v>0.01</v>
      </c>
      <c r="F25" s="65" t="s">
        <v>245</v>
      </c>
      <c r="G25" s="66">
        <f>(_xlfn.IFNA(INDEX(Table6[Column1],MATCH(vatnvat16[[#This Row],[VAT/NVAT]],Table6[VAT/NVAT],0)),""))</f>
        <v>0.03</v>
      </c>
    </row>
    <row r="26" spans="1:9">
      <c r="A26" s="63" t="s">
        <v>299</v>
      </c>
      <c r="B26" s="64" t="s">
        <v>300</v>
      </c>
      <c r="C26" s="65"/>
      <c r="D26" s="65" t="s">
        <v>248</v>
      </c>
      <c r="E26" s="66">
        <f>(_xlfn.IFNA(INDEX(Table2[Column1],MATCH(g_s_15[[#This Row],[GOODS/SERVICE]],Table2[GOODS/SERVICE],0)),""))</f>
        <v>0.01</v>
      </c>
      <c r="F26" s="65" t="s">
        <v>245</v>
      </c>
      <c r="G26" s="66">
        <f>(_xlfn.IFNA(INDEX(Table6[Column1],MATCH(vatnvat16[[#This Row],[VAT/NVAT]],Table6[VAT/NVAT],0)),""))</f>
        <v>0.03</v>
      </c>
    </row>
    <row r="27" spans="1:9">
      <c r="A27" s="63" t="s">
        <v>301</v>
      </c>
      <c r="B27" s="64" t="s">
        <v>302</v>
      </c>
      <c r="C27" s="65"/>
      <c r="D27" s="65" t="s">
        <v>253</v>
      </c>
      <c r="E27" s="66">
        <f>(_xlfn.IFNA(INDEX(Table2[Column1],MATCH(g_s_15[[#This Row],[GOODS/SERVICE]],Table2[GOODS/SERVICE],0)),""))</f>
        <v>0.01</v>
      </c>
      <c r="F27" s="65" t="s">
        <v>250</v>
      </c>
      <c r="G27" s="66">
        <f>(_xlfn.IFNA(INDEX(Table6[Column1],MATCH(vatnvat16[[#This Row],[VAT/NVAT]],Table6[VAT/NVAT],0)),""))</f>
        <v>0.05</v>
      </c>
    </row>
    <row r="28" spans="1:9">
      <c r="A28" s="63" t="s">
        <v>303</v>
      </c>
      <c r="B28" s="64" t="s">
        <v>304</v>
      </c>
      <c r="C28" s="65"/>
      <c r="D28" s="65" t="s">
        <v>242</v>
      </c>
      <c r="E28" s="66">
        <f>(_xlfn.IFNA(INDEX(Table2[Column1],MATCH(g_s_15[[#This Row],[GOODS/SERVICE]],Table2[GOODS/SERVICE],0)),""))</f>
        <v>0.02</v>
      </c>
      <c r="F28" s="65" t="s">
        <v>243</v>
      </c>
      <c r="G28" s="66">
        <f>(_xlfn.IFNA(INDEX(Table6[Column1],MATCH(vatnvat16[[#This Row],[VAT/NVAT]],Table6[VAT/NVAT],0)),""))</f>
        <v>0.05</v>
      </c>
    </row>
    <row r="29" spans="1:9">
      <c r="A29" s="63" t="s">
        <v>305</v>
      </c>
      <c r="B29" s="64" t="s">
        <v>306</v>
      </c>
      <c r="C29" s="65"/>
      <c r="D29" s="65" t="s">
        <v>248</v>
      </c>
      <c r="E29" s="66">
        <f>(_xlfn.IFNA(INDEX(Table2[Column1],MATCH(g_s_15[[#This Row],[GOODS/SERVICE]],Table2[GOODS/SERVICE],0)),""))</f>
        <v>0.01</v>
      </c>
      <c r="F29" s="65" t="s">
        <v>245</v>
      </c>
      <c r="G29" s="66">
        <f>(_xlfn.IFNA(INDEX(Table6[Column1],MATCH(vatnvat16[[#This Row],[VAT/NVAT]],Table6[VAT/NVAT],0)),""))</f>
        <v>0.03</v>
      </c>
    </row>
    <row r="30" spans="1:9">
      <c r="A30" s="63" t="s">
        <v>307</v>
      </c>
      <c r="B30" s="64" t="s">
        <v>308</v>
      </c>
      <c r="C30" s="65"/>
      <c r="D30" s="65" t="s">
        <v>263</v>
      </c>
      <c r="E30" s="66">
        <f>(_xlfn.IFNA(INDEX(Table2[Column1],MATCH(g_s_15[[#This Row],[GOODS/SERVICE]],Table2[GOODS/SERVICE],0)),""))</f>
        <v>0.02</v>
      </c>
      <c r="F30" s="65" t="s">
        <v>243</v>
      </c>
      <c r="G30" s="66">
        <f>(_xlfn.IFNA(INDEX(Table6[Column1],MATCH(vatnvat16[[#This Row],[VAT/NVAT]],Table6[VAT/NVAT],0)),""))</f>
        <v>0.05</v>
      </c>
    </row>
    <row r="31" spans="1:9">
      <c r="A31" s="63" t="s">
        <v>309</v>
      </c>
      <c r="B31" s="64" t="s">
        <v>310</v>
      </c>
      <c r="C31" s="65"/>
      <c r="D31" s="65" t="s">
        <v>253</v>
      </c>
      <c r="E31" s="66">
        <f>(_xlfn.IFNA(INDEX(Table2[Column1],MATCH(g_s_15[[#This Row],[GOODS/SERVICE]],Table2[GOODS/SERVICE],0)),""))</f>
        <v>0.01</v>
      </c>
      <c r="F31" s="65" t="s">
        <v>250</v>
      </c>
      <c r="G31" s="66">
        <f>(_xlfn.IFNA(INDEX(Table6[Column1],MATCH(vatnvat16[[#This Row],[VAT/NVAT]],Table6[VAT/NVAT],0)),""))</f>
        <v>0.05</v>
      </c>
    </row>
    <row r="32" spans="1:9">
      <c r="A32" s="63" t="s">
        <v>311</v>
      </c>
      <c r="B32" s="64" t="s">
        <v>312</v>
      </c>
      <c r="C32" s="65"/>
      <c r="D32" s="65" t="s">
        <v>248</v>
      </c>
      <c r="E32" s="66">
        <f>(_xlfn.IFNA(INDEX(Table2[Column1],MATCH(g_s_15[[#This Row],[GOODS/SERVICE]],Table2[GOODS/SERVICE],0)),""))</f>
        <v>0.01</v>
      </c>
      <c r="F32" s="65" t="s">
        <v>250</v>
      </c>
      <c r="G32" s="66">
        <f>(_xlfn.IFNA(INDEX(Table6[Column1],MATCH(vatnvat16[[#This Row],[VAT/NVAT]],Table6[VAT/NVAT],0)),""))</f>
        <v>0.05</v>
      </c>
    </row>
    <row r="33" spans="1:7">
      <c r="A33" s="63" t="s">
        <v>313</v>
      </c>
      <c r="B33" s="64" t="s">
        <v>314</v>
      </c>
      <c r="C33" s="65"/>
      <c r="D33" s="65" t="s">
        <v>248</v>
      </c>
      <c r="E33" s="66">
        <f>(_xlfn.IFNA(INDEX(Table2[Column1],MATCH(g_s_15[[#This Row],[GOODS/SERVICE]],Table2[GOODS/SERVICE],0)),""))</f>
        <v>0.01</v>
      </c>
      <c r="F33" s="65" t="s">
        <v>245</v>
      </c>
      <c r="G33" s="66">
        <f>(_xlfn.IFNA(INDEX(Table6[Column1],MATCH(vatnvat16[[#This Row],[VAT/NVAT]],Table6[VAT/NVAT],0)),""))</f>
        <v>0.03</v>
      </c>
    </row>
    <row r="34" spans="1:7">
      <c r="A34" s="63" t="s">
        <v>315</v>
      </c>
      <c r="B34" s="64" t="s">
        <v>316</v>
      </c>
      <c r="C34" s="65"/>
      <c r="D34" s="65" t="s">
        <v>248</v>
      </c>
      <c r="E34" s="66">
        <f>(_xlfn.IFNA(INDEX(Table2[Column1],MATCH(g_s_15[[#This Row],[GOODS/SERVICE]],Table2[GOODS/SERVICE],0)),""))</f>
        <v>0.01</v>
      </c>
      <c r="F34" s="65" t="s">
        <v>250</v>
      </c>
      <c r="G34" s="66">
        <f>(_xlfn.IFNA(INDEX(Table6[Column1],MATCH(vatnvat16[[#This Row],[VAT/NVAT]],Table6[VAT/NVAT],0)),""))</f>
        <v>0.05</v>
      </c>
    </row>
    <row r="35" spans="1:7">
      <c r="A35" s="63" t="s">
        <v>317</v>
      </c>
      <c r="B35" s="64" t="s">
        <v>318</v>
      </c>
      <c r="C35" s="65"/>
      <c r="D35" s="65" t="s">
        <v>248</v>
      </c>
      <c r="E35" s="66">
        <f>(_xlfn.IFNA(INDEX(Table2[Column1],MATCH(g_s_15[[#This Row],[GOODS/SERVICE]],Table2[GOODS/SERVICE],0)),""))</f>
        <v>0.01</v>
      </c>
      <c r="F35" s="65" t="s">
        <v>250</v>
      </c>
      <c r="G35" s="66">
        <f>(_xlfn.IFNA(INDEX(Table6[Column1],MATCH(vatnvat16[[#This Row],[VAT/NVAT]],Table6[VAT/NVAT],0)),""))</f>
        <v>0.05</v>
      </c>
    </row>
    <row r="36" spans="1:7">
      <c r="A36" s="63" t="s">
        <v>319</v>
      </c>
      <c r="B36" s="64" t="s">
        <v>320</v>
      </c>
      <c r="C36" s="65"/>
      <c r="D36" s="65" t="s">
        <v>248</v>
      </c>
      <c r="E36" s="66">
        <f>(_xlfn.IFNA(INDEX(Table2[Column1],MATCH(g_s_15[[#This Row],[GOODS/SERVICE]],Table2[GOODS/SERVICE],0)),""))</f>
        <v>0.01</v>
      </c>
      <c r="F36" s="65" t="s">
        <v>250</v>
      </c>
      <c r="G36" s="66">
        <f>(_xlfn.IFNA(INDEX(Table6[Column1],MATCH(vatnvat16[[#This Row],[VAT/NVAT]],Table6[VAT/NVAT],0)),""))</f>
        <v>0.05</v>
      </c>
    </row>
    <row r="37" spans="1:7">
      <c r="A37" s="68" t="s">
        <v>321</v>
      </c>
      <c r="B37" s="64" t="s">
        <v>322</v>
      </c>
      <c r="C37" s="65"/>
      <c r="D37" s="65" t="s">
        <v>263</v>
      </c>
      <c r="E37" s="66">
        <f>(_xlfn.IFNA(INDEX(Table2[Column1],MATCH(g_s_15[[#This Row],[GOODS/SERVICE]],Table2[GOODS/SERVICE],0)),""))</f>
        <v>0.02</v>
      </c>
      <c r="F37" s="65" t="s">
        <v>243</v>
      </c>
      <c r="G37" s="66">
        <f>(_xlfn.IFNA(INDEX(Table6[Column1],MATCH(vatnvat16[[#This Row],[VAT/NVAT]],Table6[VAT/NVAT],0)),""))</f>
        <v>0.05</v>
      </c>
    </row>
    <row r="38" spans="1:7">
      <c r="A38" s="63" t="s">
        <v>323</v>
      </c>
      <c r="B38" s="64" t="s">
        <v>324</v>
      </c>
      <c r="C38" s="65"/>
      <c r="D38" s="65" t="s">
        <v>248</v>
      </c>
      <c r="E38" s="66">
        <f>(_xlfn.IFNA(INDEX(Table2[Column1],MATCH(g_s_15[[#This Row],[GOODS/SERVICE]],Table2[GOODS/SERVICE],0)),""))</f>
        <v>0.01</v>
      </c>
      <c r="F38" s="65" t="s">
        <v>245</v>
      </c>
      <c r="G38" s="66">
        <f>(_xlfn.IFNA(INDEX(Table6[Column1],MATCH(vatnvat16[[#This Row],[VAT/NVAT]],Table6[VAT/NVAT],0)),""))</f>
        <v>0.03</v>
      </c>
    </row>
    <row r="39" spans="1:7">
      <c r="A39" s="63" t="s">
        <v>325</v>
      </c>
      <c r="B39" s="64" t="s">
        <v>326</v>
      </c>
      <c r="C39" s="65"/>
      <c r="D39" s="65" t="s">
        <v>263</v>
      </c>
      <c r="E39" s="66">
        <f>(_xlfn.IFNA(INDEX(Table2[Column1],MATCH(g_s_15[[#This Row],[GOODS/SERVICE]],Table2[GOODS/SERVICE],0)),""))</f>
        <v>0.02</v>
      </c>
      <c r="F39" s="65" t="s">
        <v>243</v>
      </c>
      <c r="G39" s="66">
        <f>(_xlfn.IFNA(INDEX(Table6[Column1],MATCH(vatnvat16[[#This Row],[VAT/NVAT]],Table6[VAT/NVAT],0)),""))</f>
        <v>0.05</v>
      </c>
    </row>
    <row r="40" spans="1:7">
      <c r="A40" s="63" t="s">
        <v>327</v>
      </c>
      <c r="B40" s="64" t="s">
        <v>328</v>
      </c>
      <c r="C40" s="65"/>
      <c r="D40" s="65" t="s">
        <v>248</v>
      </c>
      <c r="E40" s="66">
        <f>(_xlfn.IFNA(INDEX(Table2[Column1],MATCH(g_s_15[[#This Row],[GOODS/SERVICE]],Table2[GOODS/SERVICE],0)),""))</f>
        <v>0.01</v>
      </c>
      <c r="F40" s="65" t="s">
        <v>245</v>
      </c>
      <c r="G40" s="66">
        <f>(_xlfn.IFNA(INDEX(Table6[Column1],MATCH(vatnvat16[[#This Row],[VAT/NVAT]],Table6[VAT/NVAT],0)),""))</f>
        <v>0.03</v>
      </c>
    </row>
    <row r="41" spans="1:7">
      <c r="A41" s="63" t="s">
        <v>329</v>
      </c>
      <c r="B41" s="64" t="s">
        <v>330</v>
      </c>
      <c r="C41" s="65"/>
      <c r="D41" s="65" t="s">
        <v>253</v>
      </c>
      <c r="E41" s="66">
        <f>(_xlfn.IFNA(INDEX(Table2[Column1],MATCH(g_s_15[[#This Row],[GOODS/SERVICE]],Table2[GOODS/SERVICE],0)),""))</f>
        <v>0.01</v>
      </c>
      <c r="F41" s="65" t="s">
        <v>250</v>
      </c>
      <c r="G41" s="66">
        <f>(_xlfn.IFNA(INDEX(Table6[Column1],MATCH(vatnvat16[[#This Row],[VAT/NVAT]],Table6[VAT/NVAT],0)),""))</f>
        <v>0.05</v>
      </c>
    </row>
    <row r="42" spans="1:7">
      <c r="A42" s="63" t="s">
        <v>331</v>
      </c>
      <c r="B42" s="64" t="s">
        <v>332</v>
      </c>
      <c r="C42" s="65"/>
      <c r="D42" s="65" t="s">
        <v>263</v>
      </c>
      <c r="E42" s="66">
        <f>(_xlfn.IFNA(INDEX(Table2[Column1],MATCH(g_s_15[[#This Row],[GOODS/SERVICE]],Table2[GOODS/SERVICE],0)),""))</f>
        <v>0.02</v>
      </c>
      <c r="F42" s="65" t="s">
        <v>245</v>
      </c>
      <c r="G42" s="66">
        <f>(_xlfn.IFNA(INDEX(Table6[Column1],MATCH(vatnvat16[[#This Row],[VAT/NVAT]],Table6[VAT/NVAT],0)),""))</f>
        <v>0.03</v>
      </c>
    </row>
    <row r="43" spans="1:7">
      <c r="A43" s="63" t="s">
        <v>333</v>
      </c>
      <c r="B43" s="64" t="s">
        <v>334</v>
      </c>
      <c r="C43" s="65"/>
      <c r="D43" s="65" t="s">
        <v>242</v>
      </c>
      <c r="E43" s="66">
        <f>(_xlfn.IFNA(INDEX(Table2[Column1],MATCH(g_s_15[[#This Row],[GOODS/SERVICE]],Table2[GOODS/SERVICE],0)),""))</f>
        <v>0.02</v>
      </c>
      <c r="F43" s="65" t="s">
        <v>243</v>
      </c>
      <c r="G43" s="66">
        <f>(_xlfn.IFNA(INDEX(Table6[Column1],MATCH(vatnvat16[[#This Row],[VAT/NVAT]],Table6[VAT/NVAT],0)),""))</f>
        <v>0.05</v>
      </c>
    </row>
    <row r="44" spans="1:7">
      <c r="A44" s="63" t="s">
        <v>335</v>
      </c>
      <c r="B44" s="64" t="s">
        <v>336</v>
      </c>
      <c r="C44" s="65"/>
      <c r="D44" s="65" t="s">
        <v>248</v>
      </c>
      <c r="E44" s="66">
        <f>(_xlfn.IFNA(INDEX(Table2[Column1],MATCH(g_s_15[[#This Row],[GOODS/SERVICE]],Table2[GOODS/SERVICE],0)),""))</f>
        <v>0.01</v>
      </c>
      <c r="F44" s="65" t="s">
        <v>245</v>
      </c>
      <c r="G44" s="66">
        <f>(_xlfn.IFNA(INDEX(Table6[Column1],MATCH(vatnvat16[[#This Row],[VAT/NVAT]],Table6[VAT/NVAT],0)),""))</f>
        <v>0.03</v>
      </c>
    </row>
    <row r="45" spans="1:7">
      <c r="A45" s="63" t="s">
        <v>337</v>
      </c>
      <c r="B45" s="64" t="s">
        <v>826</v>
      </c>
      <c r="C45" s="65"/>
      <c r="D45" s="65" t="s">
        <v>248</v>
      </c>
      <c r="E45" s="66">
        <f>(_xlfn.IFNA(INDEX(Table2[Column1],MATCH(g_s_15[[#This Row],[GOODS/SERVICE]],Table2[GOODS/SERVICE],0)),""))</f>
        <v>0.01</v>
      </c>
      <c r="F45" s="65" t="s">
        <v>250</v>
      </c>
      <c r="G45" s="66">
        <f>(_xlfn.IFNA(INDEX(Table6[Column1],MATCH(vatnvat16[[#This Row],[VAT/NVAT]],Table6[VAT/NVAT],0)),""))</f>
        <v>0.05</v>
      </c>
    </row>
    <row r="46" spans="1:7">
      <c r="A46" s="63" t="s">
        <v>339</v>
      </c>
      <c r="B46" s="64" t="s">
        <v>340</v>
      </c>
      <c r="C46" s="65"/>
      <c r="D46" s="65" t="s">
        <v>249</v>
      </c>
      <c r="E46" s="66">
        <f>(_xlfn.IFNA(INDEX(Table2[Column1],MATCH(g_s_15[[#This Row],[GOODS/SERVICE]],Table2[GOODS/SERVICE],0)),""))</f>
        <v>0.02</v>
      </c>
      <c r="F46" s="65" t="s">
        <v>243</v>
      </c>
      <c r="G46" s="66">
        <f>(_xlfn.IFNA(INDEX(Table6[Column1],MATCH(vatnvat16[[#This Row],[VAT/NVAT]],Table6[VAT/NVAT],0)),""))</f>
        <v>0.05</v>
      </c>
    </row>
    <row r="47" spans="1:7">
      <c r="A47" s="63" t="s">
        <v>341</v>
      </c>
      <c r="B47" s="64" t="s">
        <v>342</v>
      </c>
      <c r="C47" s="65"/>
      <c r="D47" s="65" t="s">
        <v>253</v>
      </c>
      <c r="E47" s="66">
        <f>(_xlfn.IFNA(INDEX(Table2[Column1],MATCH(g_s_15[[#This Row],[GOODS/SERVICE]],Table2[GOODS/SERVICE],0)),""))</f>
        <v>0.01</v>
      </c>
      <c r="F47" s="65" t="s">
        <v>250</v>
      </c>
      <c r="G47" s="66">
        <f>(_xlfn.IFNA(INDEX(Table6[Column1],MATCH(vatnvat16[[#This Row],[VAT/NVAT]],Table6[VAT/NVAT],0)),""))</f>
        <v>0.05</v>
      </c>
    </row>
    <row r="48" spans="1:7">
      <c r="A48" s="63" t="s">
        <v>343</v>
      </c>
      <c r="B48" s="64" t="s">
        <v>344</v>
      </c>
      <c r="C48" s="65"/>
      <c r="D48" s="65" t="s">
        <v>249</v>
      </c>
      <c r="E48" s="66">
        <f>(_xlfn.IFNA(INDEX(Table2[Column1],MATCH(g_s_15[[#This Row],[GOODS/SERVICE]],Table2[GOODS/SERVICE],0)),""))</f>
        <v>0.02</v>
      </c>
      <c r="F48" s="65" t="s">
        <v>243</v>
      </c>
      <c r="G48" s="66">
        <f>(_xlfn.IFNA(INDEX(Table6[Column1],MATCH(vatnvat16[[#This Row],[VAT/NVAT]],Table6[VAT/NVAT],0)),""))</f>
        <v>0.05</v>
      </c>
    </row>
    <row r="49" spans="1:7">
      <c r="A49" s="63" t="s">
        <v>345</v>
      </c>
      <c r="B49" s="64" t="s">
        <v>346</v>
      </c>
      <c r="C49" s="65"/>
      <c r="D49" s="65" t="s">
        <v>249</v>
      </c>
      <c r="E49" s="66">
        <f>(_xlfn.IFNA(INDEX(Table2[Column1],MATCH(g_s_15[[#This Row],[GOODS/SERVICE]],Table2[GOODS/SERVICE],0)),""))</f>
        <v>0.02</v>
      </c>
      <c r="F49" s="65" t="s">
        <v>243</v>
      </c>
      <c r="G49" s="66">
        <f>(_xlfn.IFNA(INDEX(Table6[Column1],MATCH(vatnvat16[[#This Row],[VAT/NVAT]],Table6[VAT/NVAT],0)),""))</f>
        <v>0.05</v>
      </c>
    </row>
    <row r="50" spans="1:7">
      <c r="A50" s="63" t="s">
        <v>347</v>
      </c>
      <c r="B50" s="64" t="s">
        <v>348</v>
      </c>
      <c r="C50" s="65"/>
      <c r="D50" s="65" t="s">
        <v>248</v>
      </c>
      <c r="E50" s="66">
        <f>(_xlfn.IFNA(INDEX(Table2[Column1],MATCH(g_s_15[[#This Row],[GOODS/SERVICE]],Table2[GOODS/SERVICE],0)),""))</f>
        <v>0.01</v>
      </c>
      <c r="F50" s="65" t="s">
        <v>250</v>
      </c>
      <c r="G50" s="66">
        <f>(_xlfn.IFNA(INDEX(Table6[Column1],MATCH(vatnvat16[[#This Row],[VAT/NVAT]],Table6[VAT/NVAT],0)),""))</f>
        <v>0.05</v>
      </c>
    </row>
    <row r="51" spans="1:7">
      <c r="A51" s="63" t="s">
        <v>349</v>
      </c>
      <c r="B51" s="64" t="s">
        <v>350</v>
      </c>
      <c r="C51" s="65"/>
      <c r="D51" s="65" t="s">
        <v>256</v>
      </c>
      <c r="E51" s="66">
        <f>(_xlfn.IFNA(INDEX(Table2[Column1],MATCH(g_s_15[[#This Row],[GOODS/SERVICE]],Table2[GOODS/SERVICE],0)),""))</f>
        <v>0.05</v>
      </c>
      <c r="F51" s="65"/>
      <c r="G51" s="66" t="str">
        <f>(_xlfn.IFNA(INDEX(Table6[Column1],MATCH(vatnvat16[[#This Row],[VAT/NVAT]],Table6[VAT/NVAT],0)),""))</f>
        <v/>
      </c>
    </row>
    <row r="52" spans="1:7">
      <c r="A52" s="63" t="s">
        <v>351</v>
      </c>
      <c r="B52" s="64" t="s">
        <v>352</v>
      </c>
      <c r="C52" s="65"/>
      <c r="D52" s="65" t="s">
        <v>263</v>
      </c>
      <c r="E52" s="66">
        <f>(_xlfn.IFNA(INDEX(Table2[Column1],MATCH(g_s_15[[#This Row],[GOODS/SERVICE]],Table2[GOODS/SERVICE],0)),""))</f>
        <v>0.02</v>
      </c>
      <c r="F52" s="65" t="s">
        <v>245</v>
      </c>
      <c r="G52" s="66">
        <f>(_xlfn.IFNA(INDEX(Table6[Column1],MATCH(vatnvat16[[#This Row],[VAT/NVAT]],Table6[VAT/NVAT],0)),""))</f>
        <v>0.03</v>
      </c>
    </row>
    <row r="53" spans="1:7">
      <c r="A53" s="63" t="s">
        <v>353</v>
      </c>
      <c r="B53" s="64" t="s">
        <v>354</v>
      </c>
      <c r="C53" s="65"/>
      <c r="D53" s="65" t="s">
        <v>263</v>
      </c>
      <c r="E53" s="66">
        <f>(_xlfn.IFNA(INDEX(Table2[Column1],MATCH(g_s_15[[#This Row],[GOODS/SERVICE]],Table2[GOODS/SERVICE],0)),""))</f>
        <v>0.02</v>
      </c>
      <c r="F53" s="65" t="s">
        <v>245</v>
      </c>
      <c r="G53" s="66">
        <f>(_xlfn.IFNA(INDEX(Table6[Column1],MATCH(vatnvat16[[#This Row],[VAT/NVAT]],Table6[VAT/NVAT],0)),""))</f>
        <v>0.03</v>
      </c>
    </row>
    <row r="54" spans="1:7">
      <c r="A54" s="63" t="s">
        <v>355</v>
      </c>
      <c r="B54" s="64" t="s">
        <v>356</v>
      </c>
      <c r="C54" s="65"/>
      <c r="D54" s="65" t="s">
        <v>248</v>
      </c>
      <c r="E54" s="66">
        <f>(_xlfn.IFNA(INDEX(Table2[Column1],MATCH(g_s_15[[#This Row],[GOODS/SERVICE]],Table2[GOODS/SERVICE],0)),""))</f>
        <v>0.01</v>
      </c>
      <c r="F54" s="65" t="s">
        <v>245</v>
      </c>
      <c r="G54" s="66">
        <f>(_xlfn.IFNA(INDEX(Table6[Column1],MATCH(vatnvat16[[#This Row],[VAT/NVAT]],Table6[VAT/NVAT],0)),""))</f>
        <v>0.03</v>
      </c>
    </row>
    <row r="55" spans="1:7">
      <c r="A55" s="63" t="s">
        <v>357</v>
      </c>
      <c r="B55" s="64" t="s">
        <v>358</v>
      </c>
      <c r="C55" s="65"/>
      <c r="D55" s="65" t="s">
        <v>248</v>
      </c>
      <c r="E55" s="66">
        <f>(_xlfn.IFNA(INDEX(Table2[Column1],MATCH(g_s_15[[#This Row],[GOODS/SERVICE]],Table2[GOODS/SERVICE],0)),""))</f>
        <v>0.01</v>
      </c>
      <c r="F55" s="65" t="s">
        <v>245</v>
      </c>
      <c r="G55" s="66">
        <f>(_xlfn.IFNA(INDEX(Table6[Column1],MATCH(vatnvat16[[#This Row],[VAT/NVAT]],Table6[VAT/NVAT],0)),""))</f>
        <v>0.03</v>
      </c>
    </row>
    <row r="56" spans="1:7">
      <c r="A56" s="63" t="s">
        <v>359</v>
      </c>
      <c r="B56" s="64" t="s">
        <v>360</v>
      </c>
      <c r="C56" s="65"/>
      <c r="D56" s="65" t="s">
        <v>248</v>
      </c>
      <c r="E56" s="66">
        <f>(_xlfn.IFNA(INDEX(Table2[Column1],MATCH(g_s_15[[#This Row],[GOODS/SERVICE]],Table2[GOODS/SERVICE],0)),""))</f>
        <v>0.01</v>
      </c>
      <c r="F56" s="65" t="s">
        <v>245</v>
      </c>
      <c r="G56" s="66">
        <f>(_xlfn.IFNA(INDEX(Table6[Column1],MATCH(vatnvat16[[#This Row],[VAT/NVAT]],Table6[VAT/NVAT],0)),""))</f>
        <v>0.03</v>
      </c>
    </row>
    <row r="57" spans="1:7">
      <c r="A57" s="63" t="s">
        <v>361</v>
      </c>
      <c r="B57" s="64" t="s">
        <v>362</v>
      </c>
      <c r="C57" s="65"/>
      <c r="D57" s="65" t="s">
        <v>249</v>
      </c>
      <c r="E57" s="66">
        <f>(_xlfn.IFNA(INDEX(Table2[Column1],MATCH(g_s_15[[#This Row],[GOODS/SERVICE]],Table2[GOODS/SERVICE],0)),""))</f>
        <v>0.02</v>
      </c>
      <c r="F57" s="65" t="s">
        <v>243</v>
      </c>
      <c r="G57" s="66">
        <f>(_xlfn.IFNA(INDEX(Table6[Column1],MATCH(vatnvat16[[#This Row],[VAT/NVAT]],Table6[VAT/NVAT],0)),""))</f>
        <v>0.05</v>
      </c>
    </row>
    <row r="58" spans="1:7">
      <c r="A58" s="63" t="s">
        <v>363</v>
      </c>
      <c r="B58" s="64" t="s">
        <v>364</v>
      </c>
      <c r="C58" s="65"/>
      <c r="D58" s="65" t="s">
        <v>249</v>
      </c>
      <c r="E58" s="66">
        <f>(_xlfn.IFNA(INDEX(Table2[Column1],MATCH(g_s_15[[#This Row],[GOODS/SERVICE]],Table2[GOODS/SERVICE],0)),""))</f>
        <v>0.02</v>
      </c>
      <c r="F58" s="65" t="s">
        <v>243</v>
      </c>
      <c r="G58" s="66">
        <f>(_xlfn.IFNA(INDEX(Table6[Column1],MATCH(vatnvat16[[#This Row],[VAT/NVAT]],Table6[VAT/NVAT],0)),""))</f>
        <v>0.05</v>
      </c>
    </row>
    <row r="59" spans="1:7">
      <c r="A59" s="63" t="s">
        <v>365</v>
      </c>
      <c r="B59" s="64" t="s">
        <v>366</v>
      </c>
      <c r="C59" s="65"/>
      <c r="D59" s="65" t="s">
        <v>249</v>
      </c>
      <c r="E59" s="66">
        <f>(_xlfn.IFNA(INDEX(Table2[Column1],MATCH(g_s_15[[#This Row],[GOODS/SERVICE]],Table2[GOODS/SERVICE],0)),""))</f>
        <v>0.02</v>
      </c>
      <c r="F59" s="65" t="s">
        <v>243</v>
      </c>
      <c r="G59" s="66">
        <f>(_xlfn.IFNA(INDEX(Table6[Column1],MATCH(vatnvat16[[#This Row],[VAT/NVAT]],Table6[VAT/NVAT],0)),""))</f>
        <v>0.05</v>
      </c>
    </row>
    <row r="60" spans="1:7">
      <c r="A60" s="63" t="s">
        <v>367</v>
      </c>
      <c r="B60" s="64" t="s">
        <v>368</v>
      </c>
      <c r="C60" s="65"/>
      <c r="D60" s="65" t="s">
        <v>248</v>
      </c>
      <c r="E60" s="66">
        <f>(_xlfn.IFNA(INDEX(Table2[Column1],MATCH(g_s_15[[#This Row],[GOODS/SERVICE]],Table2[GOODS/SERVICE],0)),""))</f>
        <v>0.01</v>
      </c>
      <c r="F60" s="65" t="s">
        <v>250</v>
      </c>
      <c r="G60" s="66">
        <f>(_xlfn.IFNA(INDEX(Table6[Column1],MATCH(vatnvat16[[#This Row],[VAT/NVAT]],Table6[VAT/NVAT],0)),""))</f>
        <v>0.05</v>
      </c>
    </row>
    <row r="61" spans="1:7">
      <c r="A61" s="63" t="s">
        <v>369</v>
      </c>
      <c r="B61" s="64" t="s">
        <v>370</v>
      </c>
      <c r="C61" s="65"/>
      <c r="D61" s="65" t="s">
        <v>248</v>
      </c>
      <c r="E61" s="66">
        <f>(_xlfn.IFNA(INDEX(Table2[Column1],MATCH(g_s_15[[#This Row],[GOODS/SERVICE]],Table2[GOODS/SERVICE],0)),""))</f>
        <v>0.01</v>
      </c>
      <c r="F61" s="65" t="s">
        <v>245</v>
      </c>
      <c r="G61" s="66">
        <f>(_xlfn.IFNA(INDEX(Table6[Column1],MATCH(vatnvat16[[#This Row],[VAT/NVAT]],Table6[VAT/NVAT],0)),""))</f>
        <v>0.03</v>
      </c>
    </row>
    <row r="62" spans="1:7">
      <c r="A62" s="63" t="s">
        <v>371</v>
      </c>
      <c r="B62" s="64" t="s">
        <v>372</v>
      </c>
      <c r="C62" s="65"/>
      <c r="D62" s="65" t="s">
        <v>253</v>
      </c>
      <c r="E62" s="66">
        <f>(_xlfn.IFNA(INDEX(Table2[Column1],MATCH(g_s_15[[#This Row],[GOODS/SERVICE]],Table2[GOODS/SERVICE],0)),""))</f>
        <v>0.01</v>
      </c>
      <c r="F62" s="65" t="s">
        <v>250</v>
      </c>
      <c r="G62" s="66">
        <f>(_xlfn.IFNA(INDEX(Table6[Column1],MATCH(vatnvat16[[#This Row],[VAT/NVAT]],Table6[VAT/NVAT],0)),""))</f>
        <v>0.05</v>
      </c>
    </row>
    <row r="63" spans="1:7">
      <c r="A63" s="63" t="s">
        <v>373</v>
      </c>
      <c r="B63" s="64" t="s">
        <v>374</v>
      </c>
      <c r="C63" s="65"/>
      <c r="D63" s="65" t="s">
        <v>248</v>
      </c>
      <c r="E63" s="66">
        <f>(_xlfn.IFNA(INDEX(Table2[Column1],MATCH(g_s_15[[#This Row],[GOODS/SERVICE]],Table2[GOODS/SERVICE],0)),""))</f>
        <v>0.01</v>
      </c>
      <c r="F63" s="65" t="s">
        <v>250</v>
      </c>
      <c r="G63" s="66">
        <f>(_xlfn.IFNA(INDEX(Table6[Column1],MATCH(vatnvat16[[#This Row],[VAT/NVAT]],Table6[VAT/NVAT],0)),""))</f>
        <v>0.05</v>
      </c>
    </row>
    <row r="64" spans="1:7">
      <c r="A64" s="63" t="s">
        <v>375</v>
      </c>
      <c r="B64" s="64" t="s">
        <v>376</v>
      </c>
      <c r="C64" s="65"/>
      <c r="D64" s="65" t="s">
        <v>248</v>
      </c>
      <c r="E64" s="66">
        <f>(_xlfn.IFNA(INDEX(Table2[Column1],MATCH(g_s_15[[#This Row],[GOODS/SERVICE]],Table2[GOODS/SERVICE],0)),""))</f>
        <v>0.01</v>
      </c>
      <c r="F64" s="65" t="s">
        <v>245</v>
      </c>
      <c r="G64" s="66">
        <f>(_xlfn.IFNA(INDEX(Table6[Column1],MATCH(vatnvat16[[#This Row],[VAT/NVAT]],Table6[VAT/NVAT],0)),""))</f>
        <v>0.03</v>
      </c>
    </row>
    <row r="65" spans="1:7">
      <c r="A65" s="63" t="s">
        <v>377</v>
      </c>
      <c r="B65" s="64" t="s">
        <v>378</v>
      </c>
      <c r="C65" s="65"/>
      <c r="D65" s="65" t="s">
        <v>248</v>
      </c>
      <c r="E65" s="66">
        <f>(_xlfn.IFNA(INDEX(Table2[Column1],MATCH(g_s_15[[#This Row],[GOODS/SERVICE]],Table2[GOODS/SERVICE],0)),""))</f>
        <v>0.01</v>
      </c>
      <c r="F65" s="65" t="s">
        <v>245</v>
      </c>
      <c r="G65" s="66">
        <f>(_xlfn.IFNA(INDEX(Table6[Column1],MATCH(vatnvat16[[#This Row],[VAT/NVAT]],Table6[VAT/NVAT],0)),""))</f>
        <v>0.03</v>
      </c>
    </row>
    <row r="66" spans="1:7">
      <c r="A66" s="63" t="s">
        <v>379</v>
      </c>
      <c r="B66" s="64" t="s">
        <v>380</v>
      </c>
      <c r="C66" s="65"/>
      <c r="D66" s="65" t="s">
        <v>248</v>
      </c>
      <c r="E66" s="66">
        <f>(_xlfn.IFNA(INDEX(Table2[Column1],MATCH(g_s_15[[#This Row],[GOODS/SERVICE]],Table2[GOODS/SERVICE],0)),""))</f>
        <v>0.01</v>
      </c>
      <c r="F66" s="65" t="s">
        <v>250</v>
      </c>
      <c r="G66" s="66">
        <f>(_xlfn.IFNA(INDEX(Table6[Column1],MATCH(vatnvat16[[#This Row],[VAT/NVAT]],Table6[VAT/NVAT],0)),""))</f>
        <v>0.05</v>
      </c>
    </row>
    <row r="67" spans="1:7">
      <c r="A67" s="63" t="s">
        <v>381</v>
      </c>
      <c r="B67" s="64" t="s">
        <v>382</v>
      </c>
      <c r="C67" s="65"/>
      <c r="D67" s="65" t="s">
        <v>248</v>
      </c>
      <c r="E67" s="66">
        <f>(_xlfn.IFNA(INDEX(Table2[Column1],MATCH(g_s_15[[#This Row],[GOODS/SERVICE]],Table2[GOODS/SERVICE],0)),""))</f>
        <v>0.01</v>
      </c>
      <c r="F67" s="65" t="s">
        <v>245</v>
      </c>
      <c r="G67" s="66">
        <f>(_xlfn.IFNA(INDEX(Table6[Column1],MATCH(vatnvat16[[#This Row],[VAT/NVAT]],Table6[VAT/NVAT],0)),""))</f>
        <v>0.03</v>
      </c>
    </row>
    <row r="68" spans="1:7">
      <c r="A68" s="63" t="s">
        <v>383</v>
      </c>
      <c r="B68" s="64" t="s">
        <v>384</v>
      </c>
      <c r="C68" s="65"/>
      <c r="D68" s="65" t="s">
        <v>248</v>
      </c>
      <c r="E68" s="66">
        <f>(_xlfn.IFNA(INDEX(Table2[Column1],MATCH(g_s_15[[#This Row],[GOODS/SERVICE]],Table2[GOODS/SERVICE],0)),""))</f>
        <v>0.01</v>
      </c>
      <c r="F68" s="65" t="s">
        <v>245</v>
      </c>
      <c r="G68" s="66">
        <f>(_xlfn.IFNA(INDEX(Table6[Column1],MATCH(vatnvat16[[#This Row],[VAT/NVAT]],Table6[VAT/NVAT],0)),""))</f>
        <v>0.03</v>
      </c>
    </row>
    <row r="69" spans="1:7">
      <c r="A69" s="63" t="s">
        <v>385</v>
      </c>
      <c r="B69" s="64" t="s">
        <v>386</v>
      </c>
      <c r="C69" s="65"/>
      <c r="D69" s="65" t="s">
        <v>248</v>
      </c>
      <c r="E69" s="66">
        <f>(_xlfn.IFNA(INDEX(Table2[Column1],MATCH(g_s_15[[#This Row],[GOODS/SERVICE]],Table2[GOODS/SERVICE],0)),""))</f>
        <v>0.01</v>
      </c>
      <c r="F69" s="65" t="s">
        <v>245</v>
      </c>
      <c r="G69" s="66">
        <f>(_xlfn.IFNA(INDEX(Table6[Column1],MATCH(vatnvat16[[#This Row],[VAT/NVAT]],Table6[VAT/NVAT],0)),""))</f>
        <v>0.03</v>
      </c>
    </row>
    <row r="70" spans="1:7">
      <c r="A70" s="63" t="s">
        <v>387</v>
      </c>
      <c r="B70" s="64" t="s">
        <v>388</v>
      </c>
      <c r="C70" s="65"/>
      <c r="D70" s="65" t="s">
        <v>263</v>
      </c>
      <c r="E70" s="66">
        <f>(_xlfn.IFNA(INDEX(Table2[Column1],MATCH(g_s_15[[#This Row],[GOODS/SERVICE]],Table2[GOODS/SERVICE],0)),""))</f>
        <v>0.02</v>
      </c>
      <c r="F70" s="65" t="s">
        <v>245</v>
      </c>
      <c r="G70" s="66">
        <f>(_xlfn.IFNA(INDEX(Table6[Column1],MATCH(vatnvat16[[#This Row],[VAT/NVAT]],Table6[VAT/NVAT],0)),""))</f>
        <v>0.03</v>
      </c>
    </row>
    <row r="71" spans="1:7">
      <c r="A71" s="63" t="s">
        <v>389</v>
      </c>
      <c r="B71" s="64" t="s">
        <v>390</v>
      </c>
      <c r="C71" s="65"/>
      <c r="D71" s="65" t="s">
        <v>248</v>
      </c>
      <c r="E71" s="66">
        <f>(_xlfn.IFNA(INDEX(Table2[Column1],MATCH(g_s_15[[#This Row],[GOODS/SERVICE]],Table2[GOODS/SERVICE],0)),""))</f>
        <v>0.01</v>
      </c>
      <c r="F71" s="65" t="s">
        <v>250</v>
      </c>
      <c r="G71" s="66">
        <f>(_xlfn.IFNA(INDEX(Table6[Column1],MATCH(vatnvat16[[#This Row],[VAT/NVAT]],Table6[VAT/NVAT],0)),""))</f>
        <v>0.05</v>
      </c>
    </row>
    <row r="72" spans="1:7">
      <c r="A72" s="63" t="s">
        <v>391</v>
      </c>
      <c r="B72" s="64" t="s">
        <v>392</v>
      </c>
      <c r="C72" s="65"/>
      <c r="D72" s="65" t="s">
        <v>248</v>
      </c>
      <c r="E72" s="66">
        <f>(_xlfn.IFNA(INDEX(Table2[Column1],MATCH(g_s_15[[#This Row],[GOODS/SERVICE]],Table2[GOODS/SERVICE],0)),""))</f>
        <v>0.01</v>
      </c>
      <c r="F72" s="65" t="s">
        <v>245</v>
      </c>
      <c r="G72" s="66">
        <f>(_xlfn.IFNA(INDEX(Table6[Column1],MATCH(vatnvat16[[#This Row],[VAT/NVAT]],Table6[VAT/NVAT],0)),""))</f>
        <v>0.03</v>
      </c>
    </row>
    <row r="73" spans="1:7">
      <c r="A73" s="63" t="s">
        <v>393</v>
      </c>
      <c r="B73" s="64" t="s">
        <v>394</v>
      </c>
      <c r="C73" s="65"/>
      <c r="D73" s="65" t="s">
        <v>248</v>
      </c>
      <c r="E73" s="66">
        <f>(_xlfn.IFNA(INDEX(Table2[Column1],MATCH(g_s_15[[#This Row],[GOODS/SERVICE]],Table2[GOODS/SERVICE],0)),""))</f>
        <v>0.01</v>
      </c>
      <c r="F73" s="65" t="s">
        <v>250</v>
      </c>
      <c r="G73" s="66">
        <f>(_xlfn.IFNA(INDEX(Table6[Column1],MATCH(vatnvat16[[#This Row],[VAT/NVAT]],Table6[VAT/NVAT],0)),""))</f>
        <v>0.05</v>
      </c>
    </row>
    <row r="74" spans="1:7">
      <c r="A74" s="63" t="s">
        <v>395</v>
      </c>
      <c r="B74" s="64" t="s">
        <v>396</v>
      </c>
      <c r="C74" s="65"/>
      <c r="D74" s="65" t="s">
        <v>244</v>
      </c>
      <c r="E74" s="66">
        <f>(_xlfn.IFNA(INDEX(Table2[Column1],MATCH(g_s_15[[#This Row],[GOODS/SERVICE]],Table2[GOODS/SERVICE],0)),""))</f>
        <v>0.02</v>
      </c>
      <c r="F74" s="65" t="s">
        <v>243</v>
      </c>
      <c r="G74" s="66">
        <f>(_xlfn.IFNA(INDEX(Table6[Column1],MATCH(vatnvat16[[#This Row],[VAT/NVAT]],Table6[VAT/NVAT],0)),""))</f>
        <v>0.05</v>
      </c>
    </row>
    <row r="75" spans="1:7">
      <c r="A75" s="69" t="s">
        <v>397</v>
      </c>
      <c r="B75" s="70" t="s">
        <v>398</v>
      </c>
      <c r="C75" s="71"/>
      <c r="D75" s="71" t="s">
        <v>248</v>
      </c>
      <c r="E75" s="66">
        <f>(_xlfn.IFNA(INDEX(Table2[Column1],MATCH(g_s_15[[#This Row],[GOODS/SERVICE]],Table2[GOODS/SERVICE],0)),""))</f>
        <v>0.01</v>
      </c>
      <c r="F75" s="71" t="s">
        <v>245</v>
      </c>
      <c r="G75" s="66">
        <f>(_xlfn.IFNA(INDEX(Table6[Column1],MATCH(vatnvat16[[#This Row],[VAT/NVAT]],Table6[VAT/NVAT],0)),""))</f>
        <v>0.03</v>
      </c>
    </row>
    <row r="76" spans="1:7">
      <c r="A76" s="63" t="s">
        <v>399</v>
      </c>
      <c r="B76" s="64" t="s">
        <v>400</v>
      </c>
      <c r="C76" s="65"/>
      <c r="D76" s="65" t="s">
        <v>248</v>
      </c>
      <c r="E76" s="66">
        <f>(_xlfn.IFNA(INDEX(Table2[Column1],MATCH(g_s_15[[#This Row],[GOODS/SERVICE]],Table2[GOODS/SERVICE],0)),""))</f>
        <v>0.01</v>
      </c>
      <c r="F76" s="65" t="s">
        <v>245</v>
      </c>
      <c r="G76" s="66">
        <f>(_xlfn.IFNA(INDEX(Table6[Column1],MATCH(vatnvat16[[#This Row],[VAT/NVAT]],Table6[VAT/NVAT],0)),""))</f>
        <v>0.03</v>
      </c>
    </row>
    <row r="77" spans="1:7">
      <c r="A77" s="63" t="s">
        <v>401</v>
      </c>
      <c r="B77" s="64" t="s">
        <v>402</v>
      </c>
      <c r="C77" s="65"/>
      <c r="D77" s="65" t="s">
        <v>263</v>
      </c>
      <c r="E77" s="66">
        <f>(_xlfn.IFNA(INDEX(Table2[Column1],MATCH(g_s_15[[#This Row],[GOODS/SERVICE]],Table2[GOODS/SERVICE],0)),""))</f>
        <v>0.02</v>
      </c>
      <c r="F77" s="65" t="s">
        <v>245</v>
      </c>
      <c r="G77" s="66">
        <f>(_xlfn.IFNA(INDEX(Table6[Column1],MATCH(vatnvat16[[#This Row],[VAT/NVAT]],Table6[VAT/NVAT],0)),""))</f>
        <v>0.03</v>
      </c>
    </row>
    <row r="78" spans="1:7">
      <c r="A78" s="63" t="s">
        <v>403</v>
      </c>
      <c r="B78" s="64" t="s">
        <v>404</v>
      </c>
      <c r="C78" s="65"/>
      <c r="D78" s="65" t="s">
        <v>263</v>
      </c>
      <c r="E78" s="66">
        <f>(_xlfn.IFNA(INDEX(Table2[Column1],MATCH(g_s_15[[#This Row],[GOODS/SERVICE]],Table2[GOODS/SERVICE],0)),""))</f>
        <v>0.02</v>
      </c>
      <c r="F78" s="65" t="s">
        <v>245</v>
      </c>
      <c r="G78" s="66">
        <f>(_xlfn.IFNA(INDEX(Table6[Column1],MATCH(vatnvat16[[#This Row],[VAT/NVAT]],Table6[VAT/NVAT],0)),""))</f>
        <v>0.03</v>
      </c>
    </row>
    <row r="79" spans="1:7">
      <c r="A79" s="63" t="s">
        <v>405</v>
      </c>
      <c r="B79" s="64" t="s">
        <v>406</v>
      </c>
      <c r="C79" s="65"/>
      <c r="D79" s="65" t="s">
        <v>248</v>
      </c>
      <c r="E79" s="66">
        <f>(_xlfn.IFNA(INDEX(Table2[Column1],MATCH(g_s_15[[#This Row],[GOODS/SERVICE]],Table2[GOODS/SERVICE],0)),""))</f>
        <v>0.01</v>
      </c>
      <c r="F79" s="65" t="s">
        <v>245</v>
      </c>
      <c r="G79" s="66">
        <f>(_xlfn.IFNA(INDEX(Table6[Column1],MATCH(vatnvat16[[#This Row],[VAT/NVAT]],Table6[VAT/NVAT],0)),""))</f>
        <v>0.03</v>
      </c>
    </row>
    <row r="80" spans="1:7">
      <c r="A80" s="63" t="s">
        <v>407</v>
      </c>
      <c r="B80" s="64" t="s">
        <v>408</v>
      </c>
      <c r="C80" s="65"/>
      <c r="D80" s="65" t="s">
        <v>256</v>
      </c>
      <c r="E80" s="66">
        <f>(_xlfn.IFNA(INDEX(Table2[Column1],MATCH(g_s_15[[#This Row],[GOODS/SERVICE]],Table2[GOODS/SERVICE],0)),""))</f>
        <v>0.05</v>
      </c>
      <c r="F80" s="65"/>
      <c r="G80" s="66" t="str">
        <f>(_xlfn.IFNA(INDEX(Table6[Column1],MATCH(vatnvat16[[#This Row],[VAT/NVAT]],Table6[VAT/NVAT],0)),""))</f>
        <v/>
      </c>
    </row>
    <row r="81" spans="1:7">
      <c r="A81" s="63" t="s">
        <v>409</v>
      </c>
      <c r="B81" s="64" t="s">
        <v>410</v>
      </c>
      <c r="C81" s="65"/>
      <c r="D81" s="65" t="s">
        <v>248</v>
      </c>
      <c r="E81" s="66">
        <f>(_xlfn.IFNA(INDEX(Table2[Column1],MATCH(g_s_15[[#This Row],[GOODS/SERVICE]],Table2[GOODS/SERVICE],0)),""))</f>
        <v>0.01</v>
      </c>
      <c r="F81" s="65" t="s">
        <v>245</v>
      </c>
      <c r="G81" s="66">
        <f>(_xlfn.IFNA(INDEX(Table6[Column1],MATCH(vatnvat16[[#This Row],[VAT/NVAT]],Table6[VAT/NVAT],0)),""))</f>
        <v>0.03</v>
      </c>
    </row>
    <row r="82" spans="1:7">
      <c r="A82" s="63" t="s">
        <v>411</v>
      </c>
      <c r="B82" s="64" t="s">
        <v>412</v>
      </c>
      <c r="C82" s="65"/>
      <c r="D82" s="65" t="s">
        <v>248</v>
      </c>
      <c r="E82" s="66">
        <f>(_xlfn.IFNA(INDEX(Table2[Column1],MATCH(g_s_15[[#This Row],[GOODS/SERVICE]],Table2[GOODS/SERVICE],0)),""))</f>
        <v>0.01</v>
      </c>
      <c r="F82" s="65" t="s">
        <v>250</v>
      </c>
      <c r="G82" s="66">
        <f>(_xlfn.IFNA(INDEX(Table6[Column1],MATCH(vatnvat16[[#This Row],[VAT/NVAT]],Table6[VAT/NVAT],0)),""))</f>
        <v>0.05</v>
      </c>
    </row>
    <row r="83" spans="1:7">
      <c r="A83" s="63" t="s">
        <v>413</v>
      </c>
      <c r="B83" s="64" t="s">
        <v>414</v>
      </c>
      <c r="C83" s="65"/>
      <c r="D83" s="65" t="s">
        <v>248</v>
      </c>
      <c r="E83" s="66">
        <f>(_xlfn.IFNA(INDEX(Table2[Column1],MATCH(g_s_15[[#This Row],[GOODS/SERVICE]],Table2[GOODS/SERVICE],0)),""))</f>
        <v>0.01</v>
      </c>
      <c r="F83" s="65" t="s">
        <v>245</v>
      </c>
      <c r="G83" s="66">
        <f>(_xlfn.IFNA(INDEX(Table6[Column1],MATCH(vatnvat16[[#This Row],[VAT/NVAT]],Table6[VAT/NVAT],0)),""))</f>
        <v>0.03</v>
      </c>
    </row>
    <row r="84" spans="1:7">
      <c r="A84" s="63" t="s">
        <v>415</v>
      </c>
      <c r="B84" s="64" t="s">
        <v>416</v>
      </c>
      <c r="C84" s="65"/>
      <c r="D84" s="65" t="s">
        <v>249</v>
      </c>
      <c r="E84" s="66">
        <f>(_xlfn.IFNA(INDEX(Table2[Column1],MATCH(g_s_15[[#This Row],[GOODS/SERVICE]],Table2[GOODS/SERVICE],0)),""))</f>
        <v>0.02</v>
      </c>
      <c r="F84" s="65" t="s">
        <v>243</v>
      </c>
      <c r="G84" s="66">
        <f>(_xlfn.IFNA(INDEX(Table6[Column1],MATCH(vatnvat16[[#This Row],[VAT/NVAT]],Table6[VAT/NVAT],0)),""))</f>
        <v>0.05</v>
      </c>
    </row>
    <row r="85" spans="1:7">
      <c r="A85" s="63" t="s">
        <v>417</v>
      </c>
      <c r="B85" s="64" t="s">
        <v>418</v>
      </c>
      <c r="C85" s="65"/>
      <c r="D85" s="65" t="s">
        <v>248</v>
      </c>
      <c r="E85" s="66">
        <f>(_xlfn.IFNA(INDEX(Table2[Column1],MATCH(g_s_15[[#This Row],[GOODS/SERVICE]],Table2[GOODS/SERVICE],0)),""))</f>
        <v>0.01</v>
      </c>
      <c r="F85" s="65" t="s">
        <v>250</v>
      </c>
      <c r="G85" s="66">
        <f>(_xlfn.IFNA(INDEX(Table6[Column1],MATCH(vatnvat16[[#This Row],[VAT/NVAT]],Table6[VAT/NVAT],0)),""))</f>
        <v>0.05</v>
      </c>
    </row>
    <row r="86" spans="1:7">
      <c r="A86" s="63" t="s">
        <v>419</v>
      </c>
      <c r="B86" s="64" t="s">
        <v>420</v>
      </c>
      <c r="C86" s="65"/>
      <c r="D86" s="65" t="s">
        <v>248</v>
      </c>
      <c r="E86" s="66">
        <f>(_xlfn.IFNA(INDEX(Table2[Column1],MATCH(g_s_15[[#This Row],[GOODS/SERVICE]],Table2[GOODS/SERVICE],0)),""))</f>
        <v>0.01</v>
      </c>
      <c r="F86" s="65" t="s">
        <v>245</v>
      </c>
      <c r="G86" s="66">
        <f>(_xlfn.IFNA(INDEX(Table6[Column1],MATCH(vatnvat16[[#This Row],[VAT/NVAT]],Table6[VAT/NVAT],0)),""))</f>
        <v>0.03</v>
      </c>
    </row>
    <row r="87" spans="1:7">
      <c r="A87" s="63" t="s">
        <v>421</v>
      </c>
      <c r="B87" s="64" t="s">
        <v>422</v>
      </c>
      <c r="C87" s="65"/>
      <c r="D87" s="65" t="s">
        <v>263</v>
      </c>
      <c r="E87" s="66">
        <f>(_xlfn.IFNA(INDEX(Table2[Column1],MATCH(g_s_15[[#This Row],[GOODS/SERVICE]],Table2[GOODS/SERVICE],0)),""))</f>
        <v>0.02</v>
      </c>
      <c r="F87" s="65" t="s">
        <v>245</v>
      </c>
      <c r="G87" s="66">
        <f>(_xlfn.IFNA(INDEX(Table6[Column1],MATCH(vatnvat16[[#This Row],[VAT/NVAT]],Table6[VAT/NVAT],0)),""))</f>
        <v>0.03</v>
      </c>
    </row>
    <row r="88" spans="1:7">
      <c r="A88" s="63" t="s">
        <v>423</v>
      </c>
      <c r="B88" s="64" t="s">
        <v>424</v>
      </c>
      <c r="C88" s="65"/>
      <c r="D88" s="65" t="s">
        <v>253</v>
      </c>
      <c r="E88" s="66">
        <f>(_xlfn.IFNA(INDEX(Table2[Column1],MATCH(g_s_15[[#This Row],[GOODS/SERVICE]],Table2[GOODS/SERVICE],0)),""))</f>
        <v>0.01</v>
      </c>
      <c r="F88" s="65" t="s">
        <v>250</v>
      </c>
      <c r="G88" s="66">
        <f>(_xlfn.IFNA(INDEX(Table6[Column1],MATCH(vatnvat16[[#This Row],[VAT/NVAT]],Table6[VAT/NVAT],0)),""))</f>
        <v>0.05</v>
      </c>
    </row>
    <row r="89" spans="1:7">
      <c r="A89" s="63" t="s">
        <v>425</v>
      </c>
      <c r="B89" s="64" t="s">
        <v>426</v>
      </c>
      <c r="C89" s="65"/>
      <c r="D89" s="65" t="s">
        <v>248</v>
      </c>
      <c r="E89" s="66">
        <f>(_xlfn.IFNA(INDEX(Table2[Column1],MATCH(g_s_15[[#This Row],[GOODS/SERVICE]],Table2[GOODS/SERVICE],0)),""))</f>
        <v>0.01</v>
      </c>
      <c r="F89" s="65" t="s">
        <v>245</v>
      </c>
      <c r="G89" s="66">
        <f>(_xlfn.IFNA(INDEX(Table6[Column1],MATCH(vatnvat16[[#This Row],[VAT/NVAT]],Table6[VAT/NVAT],0)),""))</f>
        <v>0.03</v>
      </c>
    </row>
    <row r="90" spans="1:7">
      <c r="A90" s="63" t="s">
        <v>427</v>
      </c>
      <c r="B90" s="64" t="s">
        <v>428</v>
      </c>
      <c r="C90" s="65"/>
      <c r="D90" s="65" t="s">
        <v>248</v>
      </c>
      <c r="E90" s="66">
        <f>(_xlfn.IFNA(INDEX(Table2[Column1],MATCH(g_s_15[[#This Row],[GOODS/SERVICE]],Table2[GOODS/SERVICE],0)),""))</f>
        <v>0.01</v>
      </c>
      <c r="F90" s="65" t="s">
        <v>250</v>
      </c>
      <c r="G90" s="66">
        <f>(_xlfn.IFNA(INDEX(Table6[Column1],MATCH(vatnvat16[[#This Row],[VAT/NVAT]],Table6[VAT/NVAT],0)),""))</f>
        <v>0.05</v>
      </c>
    </row>
    <row r="91" spans="1:7">
      <c r="A91" s="63" t="s">
        <v>429</v>
      </c>
      <c r="B91" s="64" t="s">
        <v>430</v>
      </c>
      <c r="C91" s="65"/>
      <c r="D91" s="65" t="s">
        <v>248</v>
      </c>
      <c r="E91" s="66">
        <f>(_xlfn.IFNA(INDEX(Table2[Column1],MATCH(g_s_15[[#This Row],[GOODS/SERVICE]],Table2[GOODS/SERVICE],0)),""))</f>
        <v>0.01</v>
      </c>
      <c r="F91" s="65" t="s">
        <v>245</v>
      </c>
      <c r="G91" s="66">
        <f>(_xlfn.IFNA(INDEX(Table6[Column1],MATCH(vatnvat16[[#This Row],[VAT/NVAT]],Table6[VAT/NVAT],0)),""))</f>
        <v>0.03</v>
      </c>
    </row>
    <row r="92" spans="1:7">
      <c r="A92" s="63" t="s">
        <v>431</v>
      </c>
      <c r="B92" s="64" t="s">
        <v>432</v>
      </c>
      <c r="C92" s="65"/>
      <c r="D92" s="65" t="s">
        <v>253</v>
      </c>
      <c r="E92" s="66">
        <f>(_xlfn.IFNA(INDEX(Table2[Column1],MATCH(g_s_15[[#This Row],[GOODS/SERVICE]],Table2[GOODS/SERVICE],0)),""))</f>
        <v>0.01</v>
      </c>
      <c r="F92" s="65" t="s">
        <v>250</v>
      </c>
      <c r="G92" s="66">
        <f>(_xlfn.IFNA(INDEX(Table6[Column1],MATCH(vatnvat16[[#This Row],[VAT/NVAT]],Table6[VAT/NVAT],0)),""))</f>
        <v>0.05</v>
      </c>
    </row>
    <row r="93" spans="1:7">
      <c r="A93" s="68" t="s">
        <v>433</v>
      </c>
      <c r="B93" s="64" t="s">
        <v>434</v>
      </c>
      <c r="C93" s="65"/>
      <c r="D93" s="65" t="s">
        <v>248</v>
      </c>
      <c r="E93" s="66">
        <f>(_xlfn.IFNA(INDEX(Table2[Column1],MATCH(g_s_15[[#This Row],[GOODS/SERVICE]],Table2[GOODS/SERVICE],0)),""))</f>
        <v>0.01</v>
      </c>
      <c r="F93" s="65" t="s">
        <v>245</v>
      </c>
      <c r="G93" s="66">
        <f>(_xlfn.IFNA(INDEX(Table6[Column1],MATCH(vatnvat16[[#This Row],[VAT/NVAT]],Table6[VAT/NVAT],0)),""))</f>
        <v>0.03</v>
      </c>
    </row>
    <row r="94" spans="1:7">
      <c r="A94" s="63" t="s">
        <v>435</v>
      </c>
      <c r="B94" s="64" t="s">
        <v>436</v>
      </c>
      <c r="C94" s="65"/>
      <c r="D94" s="65" t="s">
        <v>248</v>
      </c>
      <c r="E94" s="66">
        <f>(_xlfn.IFNA(INDEX(Table2[Column1],MATCH(g_s_15[[#This Row],[GOODS/SERVICE]],Table2[GOODS/SERVICE],0)),""))</f>
        <v>0.01</v>
      </c>
      <c r="F94" s="65" t="s">
        <v>250</v>
      </c>
      <c r="G94" s="66">
        <f>(_xlfn.IFNA(INDEX(Table6[Column1],MATCH(vatnvat16[[#This Row],[VAT/NVAT]],Table6[VAT/NVAT],0)),""))</f>
        <v>0.05</v>
      </c>
    </row>
    <row r="95" spans="1:7">
      <c r="A95" s="63" t="s">
        <v>437</v>
      </c>
      <c r="B95" s="64" t="s">
        <v>438</v>
      </c>
      <c r="C95" s="65"/>
      <c r="D95" s="65" t="s">
        <v>248</v>
      </c>
      <c r="E95" s="66">
        <f>(_xlfn.IFNA(INDEX(Table2[Column1],MATCH(g_s_15[[#This Row],[GOODS/SERVICE]],Table2[GOODS/SERVICE],0)),""))</f>
        <v>0.01</v>
      </c>
      <c r="F95" s="65" t="s">
        <v>245</v>
      </c>
      <c r="G95" s="66">
        <f>(_xlfn.IFNA(INDEX(Table6[Column1],MATCH(vatnvat16[[#This Row],[VAT/NVAT]],Table6[VAT/NVAT],0)),""))</f>
        <v>0.03</v>
      </c>
    </row>
    <row r="96" spans="1:7">
      <c r="A96" s="63" t="s">
        <v>439</v>
      </c>
      <c r="B96" s="64" t="s">
        <v>440</v>
      </c>
      <c r="C96" s="65"/>
      <c r="D96" s="65" t="s">
        <v>248</v>
      </c>
      <c r="E96" s="66">
        <f>(_xlfn.IFNA(INDEX(Table2[Column1],MATCH(g_s_15[[#This Row],[GOODS/SERVICE]],Table2[GOODS/SERVICE],0)),""))</f>
        <v>0.01</v>
      </c>
      <c r="F96" s="65" t="s">
        <v>250</v>
      </c>
      <c r="G96" s="66">
        <f>(_xlfn.IFNA(INDEX(Table6[Column1],MATCH(vatnvat16[[#This Row],[VAT/NVAT]],Table6[VAT/NVAT],0)),""))</f>
        <v>0.05</v>
      </c>
    </row>
    <row r="97" spans="1:7">
      <c r="A97" s="63" t="s">
        <v>441</v>
      </c>
      <c r="B97" s="64" t="s">
        <v>442</v>
      </c>
      <c r="C97" s="65"/>
      <c r="D97" s="65" t="s">
        <v>248</v>
      </c>
      <c r="E97" s="66">
        <f>(_xlfn.IFNA(INDEX(Table2[Column1],MATCH(g_s_15[[#This Row],[GOODS/SERVICE]],Table2[GOODS/SERVICE],0)),""))</f>
        <v>0.01</v>
      </c>
      <c r="F97" s="65" t="s">
        <v>250</v>
      </c>
      <c r="G97" s="66">
        <f>(_xlfn.IFNA(INDEX(Table6[Column1],MATCH(vatnvat16[[#This Row],[VAT/NVAT]],Table6[VAT/NVAT],0)),""))</f>
        <v>0.05</v>
      </c>
    </row>
    <row r="98" spans="1:7">
      <c r="A98" s="63" t="s">
        <v>443</v>
      </c>
      <c r="B98" s="64" t="s">
        <v>444</v>
      </c>
      <c r="C98" s="65"/>
      <c r="D98" s="65" t="s">
        <v>248</v>
      </c>
      <c r="E98" s="66">
        <f>(_xlfn.IFNA(INDEX(Table2[Column1],MATCH(g_s_15[[#This Row],[GOODS/SERVICE]],Table2[GOODS/SERVICE],0)),""))</f>
        <v>0.01</v>
      </c>
      <c r="F98" s="65" t="s">
        <v>250</v>
      </c>
      <c r="G98" s="66">
        <f>(_xlfn.IFNA(INDEX(Table6[Column1],MATCH(vatnvat16[[#This Row],[VAT/NVAT]],Table6[VAT/NVAT],0)),""))</f>
        <v>0.05</v>
      </c>
    </row>
    <row r="99" spans="1:7">
      <c r="A99" s="63" t="s">
        <v>445</v>
      </c>
      <c r="B99" s="64" t="s">
        <v>446</v>
      </c>
      <c r="C99" s="65"/>
      <c r="D99" s="65" t="s">
        <v>253</v>
      </c>
      <c r="E99" s="66">
        <f>(_xlfn.IFNA(INDEX(Table2[Column1],MATCH(g_s_15[[#This Row],[GOODS/SERVICE]],Table2[GOODS/SERVICE],0)),""))</f>
        <v>0.01</v>
      </c>
      <c r="F99" s="65" t="s">
        <v>250</v>
      </c>
      <c r="G99" s="66">
        <f>(_xlfn.IFNA(INDEX(Table6[Column1],MATCH(vatnvat16[[#This Row],[VAT/NVAT]],Table6[VAT/NVAT],0)),""))</f>
        <v>0.05</v>
      </c>
    </row>
    <row r="100" spans="1:7">
      <c r="A100" s="63" t="s">
        <v>447</v>
      </c>
      <c r="B100" s="64" t="s">
        <v>448</v>
      </c>
      <c r="C100" s="65"/>
      <c r="D100" s="65" t="s">
        <v>248</v>
      </c>
      <c r="E100" s="66">
        <f>(_xlfn.IFNA(INDEX(Table2[Column1],MATCH(g_s_15[[#This Row],[GOODS/SERVICE]],Table2[GOODS/SERVICE],0)),""))</f>
        <v>0.01</v>
      </c>
      <c r="F100" s="65" t="s">
        <v>250</v>
      </c>
      <c r="G100" s="66">
        <f>(_xlfn.IFNA(INDEX(Table6[Column1],MATCH(vatnvat16[[#This Row],[VAT/NVAT]],Table6[VAT/NVAT],0)),""))</f>
        <v>0.05</v>
      </c>
    </row>
    <row r="101" spans="1:7">
      <c r="A101" s="63" t="s">
        <v>449</v>
      </c>
      <c r="B101" s="64" t="s">
        <v>450</v>
      </c>
      <c r="C101" s="65"/>
      <c r="D101" s="65" t="s">
        <v>253</v>
      </c>
      <c r="E101" s="66">
        <f>(_xlfn.IFNA(INDEX(Table2[Column1],MATCH(g_s_15[[#This Row],[GOODS/SERVICE]],Table2[GOODS/SERVICE],0)),""))</f>
        <v>0.01</v>
      </c>
      <c r="F101" s="65" t="s">
        <v>250</v>
      </c>
      <c r="G101" s="66">
        <f>(_xlfn.IFNA(INDEX(Table6[Column1],MATCH(vatnvat16[[#This Row],[VAT/NVAT]],Table6[VAT/NVAT],0)),""))</f>
        <v>0.05</v>
      </c>
    </row>
    <row r="102" spans="1:7">
      <c r="A102" s="63" t="s">
        <v>451</v>
      </c>
      <c r="B102" s="64" t="s">
        <v>452</v>
      </c>
      <c r="C102" s="65"/>
      <c r="D102" s="65" t="s">
        <v>253</v>
      </c>
      <c r="E102" s="66">
        <f>(_xlfn.IFNA(INDEX(Table2[Column1],MATCH(g_s_15[[#This Row],[GOODS/SERVICE]],Table2[GOODS/SERVICE],0)),""))</f>
        <v>0.01</v>
      </c>
      <c r="F102" s="65" t="s">
        <v>250</v>
      </c>
      <c r="G102" s="66">
        <f>(_xlfn.IFNA(INDEX(Table6[Column1],MATCH(vatnvat16[[#This Row],[VAT/NVAT]],Table6[VAT/NVAT],0)),""))</f>
        <v>0.05</v>
      </c>
    </row>
    <row r="103" spans="1:7">
      <c r="A103" s="63" t="s">
        <v>453</v>
      </c>
      <c r="B103" s="64" t="s">
        <v>454</v>
      </c>
      <c r="C103" s="65"/>
      <c r="D103" s="65" t="s">
        <v>248</v>
      </c>
      <c r="E103" s="66">
        <f>(_xlfn.IFNA(INDEX(Table2[Column1],MATCH(g_s_15[[#This Row],[GOODS/SERVICE]],Table2[GOODS/SERVICE],0)),""))</f>
        <v>0.01</v>
      </c>
      <c r="F103" s="65" t="s">
        <v>245</v>
      </c>
      <c r="G103" s="66">
        <f>(_xlfn.IFNA(INDEX(Table6[Column1],MATCH(vatnvat16[[#This Row],[VAT/NVAT]],Table6[VAT/NVAT],0)),""))</f>
        <v>0.03</v>
      </c>
    </row>
    <row r="104" spans="1:7">
      <c r="A104" s="63" t="s">
        <v>455</v>
      </c>
      <c r="B104" s="64" t="s">
        <v>456</v>
      </c>
      <c r="C104" s="65"/>
      <c r="D104" s="65" t="s">
        <v>248</v>
      </c>
      <c r="E104" s="66">
        <f>(_xlfn.IFNA(INDEX(Table2[Column1],MATCH(g_s_15[[#This Row],[GOODS/SERVICE]],Table2[GOODS/SERVICE],0)),""))</f>
        <v>0.01</v>
      </c>
      <c r="F104" s="65" t="s">
        <v>250</v>
      </c>
      <c r="G104" s="66">
        <f>(_xlfn.IFNA(INDEX(Table6[Column1],MATCH(vatnvat16[[#This Row],[VAT/NVAT]],Table6[VAT/NVAT],0)),""))</f>
        <v>0.05</v>
      </c>
    </row>
    <row r="105" spans="1:7">
      <c r="A105" s="63" t="s">
        <v>457</v>
      </c>
      <c r="B105" s="64" t="s">
        <v>458</v>
      </c>
      <c r="C105" s="65"/>
      <c r="D105" s="65" t="s">
        <v>248</v>
      </c>
      <c r="E105" s="66">
        <f>(_xlfn.IFNA(INDEX(Table2[Column1],MATCH(g_s_15[[#This Row],[GOODS/SERVICE]],Table2[GOODS/SERVICE],0)),""))</f>
        <v>0.01</v>
      </c>
      <c r="F105" s="65" t="s">
        <v>245</v>
      </c>
      <c r="G105" s="66">
        <f>(_xlfn.IFNA(INDEX(Table6[Column1],MATCH(vatnvat16[[#This Row],[VAT/NVAT]],Table6[VAT/NVAT],0)),""))</f>
        <v>0.03</v>
      </c>
    </row>
    <row r="106" spans="1:7">
      <c r="A106" s="63" t="s">
        <v>459</v>
      </c>
      <c r="B106" s="64" t="s">
        <v>460</v>
      </c>
      <c r="C106" s="65"/>
      <c r="D106" s="65" t="s">
        <v>248</v>
      </c>
      <c r="E106" s="66">
        <f>(_xlfn.IFNA(INDEX(Table2[Column1],MATCH(g_s_15[[#This Row],[GOODS/SERVICE]],Table2[GOODS/SERVICE],0)),""))</f>
        <v>0.01</v>
      </c>
      <c r="F106" s="65" t="s">
        <v>245</v>
      </c>
      <c r="G106" s="66">
        <f>(_xlfn.IFNA(INDEX(Table6[Column1],MATCH(vatnvat16[[#This Row],[VAT/NVAT]],Table6[VAT/NVAT],0)),""))</f>
        <v>0.03</v>
      </c>
    </row>
    <row r="107" spans="1:7">
      <c r="A107" s="63" t="s">
        <v>461</v>
      </c>
      <c r="B107" s="64" t="s">
        <v>462</v>
      </c>
      <c r="C107" s="65"/>
      <c r="D107" s="65" t="s">
        <v>248</v>
      </c>
      <c r="E107" s="66">
        <f>(_xlfn.IFNA(INDEX(Table2[Column1],MATCH(g_s_15[[#This Row],[GOODS/SERVICE]],Table2[GOODS/SERVICE],0)),""))</f>
        <v>0.01</v>
      </c>
      <c r="F107" s="65" t="s">
        <v>245</v>
      </c>
      <c r="G107" s="66">
        <f>(_xlfn.IFNA(INDEX(Table6[Column1],MATCH(vatnvat16[[#This Row],[VAT/NVAT]],Table6[VAT/NVAT],0)),""))</f>
        <v>0.03</v>
      </c>
    </row>
    <row r="108" spans="1:7">
      <c r="A108" s="63" t="s">
        <v>463</v>
      </c>
      <c r="B108" s="64" t="s">
        <v>464</v>
      </c>
      <c r="C108" s="65"/>
      <c r="D108" s="65" t="s">
        <v>268</v>
      </c>
      <c r="E108" s="66">
        <f>(_xlfn.IFNA(INDEX(Table2[Column1],MATCH(g_s_15[[#This Row],[GOODS/SERVICE]],Table2[GOODS/SERVICE],0)),""))</f>
        <v>0.05</v>
      </c>
      <c r="F108" s="65"/>
      <c r="G108" s="66" t="str">
        <f>(_xlfn.IFNA(INDEX(Table6[Column1],MATCH(vatnvat16[[#This Row],[VAT/NVAT]],Table6[VAT/NVAT],0)),""))</f>
        <v/>
      </c>
    </row>
    <row r="109" spans="1:7">
      <c r="A109" s="63" t="s">
        <v>465</v>
      </c>
      <c r="B109" s="64" t="s">
        <v>466</v>
      </c>
      <c r="C109" s="65"/>
      <c r="D109" s="65" t="s">
        <v>248</v>
      </c>
      <c r="E109" s="66">
        <f>(_xlfn.IFNA(INDEX(Table2[Column1],MATCH(g_s_15[[#This Row],[GOODS/SERVICE]],Table2[GOODS/SERVICE],0)),""))</f>
        <v>0.01</v>
      </c>
      <c r="F109" s="65" t="s">
        <v>250</v>
      </c>
      <c r="G109" s="66">
        <f>(_xlfn.IFNA(INDEX(Table6[Column1],MATCH(vatnvat16[[#This Row],[VAT/NVAT]],Table6[VAT/NVAT],0)),""))</f>
        <v>0.05</v>
      </c>
    </row>
    <row r="110" spans="1:7">
      <c r="A110" s="63" t="s">
        <v>467</v>
      </c>
      <c r="B110" s="64" t="s">
        <v>468</v>
      </c>
      <c r="C110" s="65"/>
      <c r="D110" s="65" t="s">
        <v>248</v>
      </c>
      <c r="E110" s="66">
        <f>(_xlfn.IFNA(INDEX(Table2[Column1],MATCH(g_s_15[[#This Row],[GOODS/SERVICE]],Table2[GOODS/SERVICE],0)),""))</f>
        <v>0.01</v>
      </c>
      <c r="F110" s="65" t="s">
        <v>245</v>
      </c>
      <c r="G110" s="66">
        <f>(_xlfn.IFNA(INDEX(Table6[Column1],MATCH(vatnvat16[[#This Row],[VAT/NVAT]],Table6[VAT/NVAT],0)),""))</f>
        <v>0.03</v>
      </c>
    </row>
    <row r="111" spans="1:7">
      <c r="A111" s="63" t="s">
        <v>469</v>
      </c>
      <c r="B111" s="64" t="s">
        <v>470</v>
      </c>
      <c r="C111" s="65"/>
      <c r="D111" s="65" t="s">
        <v>253</v>
      </c>
      <c r="E111" s="66">
        <f>(_xlfn.IFNA(INDEX(Table2[Column1],MATCH(g_s_15[[#This Row],[GOODS/SERVICE]],Table2[GOODS/SERVICE],0)),""))</f>
        <v>0.01</v>
      </c>
      <c r="F111" s="65" t="s">
        <v>250</v>
      </c>
      <c r="G111" s="66">
        <f>(_xlfn.IFNA(INDEX(Table6[Column1],MATCH(vatnvat16[[#This Row],[VAT/NVAT]],Table6[VAT/NVAT],0)),""))</f>
        <v>0.05</v>
      </c>
    </row>
    <row r="112" spans="1:7">
      <c r="A112" s="63" t="s">
        <v>471</v>
      </c>
      <c r="B112" s="64" t="s">
        <v>472</v>
      </c>
      <c r="C112" s="65"/>
      <c r="D112" s="65" t="s">
        <v>248</v>
      </c>
      <c r="E112" s="66">
        <f>(_xlfn.IFNA(INDEX(Table2[Column1],MATCH(g_s_15[[#This Row],[GOODS/SERVICE]],Table2[GOODS/SERVICE],0)),""))</f>
        <v>0.01</v>
      </c>
      <c r="F112" s="65" t="s">
        <v>245</v>
      </c>
      <c r="G112" s="66">
        <f>(_xlfn.IFNA(INDEX(Table6[Column1],MATCH(vatnvat16[[#This Row],[VAT/NVAT]],Table6[VAT/NVAT],0)),""))</f>
        <v>0.03</v>
      </c>
    </row>
    <row r="113" spans="1:7">
      <c r="A113" s="63" t="s">
        <v>473</v>
      </c>
      <c r="B113" s="64" t="s">
        <v>474</v>
      </c>
      <c r="C113" s="65"/>
      <c r="D113" s="65" t="s">
        <v>248</v>
      </c>
      <c r="E113" s="66">
        <f>(_xlfn.IFNA(INDEX(Table2[Column1],MATCH(g_s_15[[#This Row],[GOODS/SERVICE]],Table2[GOODS/SERVICE],0)),""))</f>
        <v>0.01</v>
      </c>
      <c r="F113" s="65" t="s">
        <v>250</v>
      </c>
      <c r="G113" s="66">
        <f>(_xlfn.IFNA(INDEX(Table6[Column1],MATCH(vatnvat16[[#This Row],[VAT/NVAT]],Table6[VAT/NVAT],0)),""))</f>
        <v>0.05</v>
      </c>
    </row>
    <row r="114" spans="1:7">
      <c r="A114" s="63" t="s">
        <v>475</v>
      </c>
      <c r="B114" s="64" t="s">
        <v>476</v>
      </c>
      <c r="C114" s="65"/>
      <c r="D114" s="65" t="s">
        <v>249</v>
      </c>
      <c r="E114" s="66">
        <f>(_xlfn.IFNA(INDEX(Table2[Column1],MATCH(g_s_15[[#This Row],[GOODS/SERVICE]],Table2[GOODS/SERVICE],0)),""))</f>
        <v>0.02</v>
      </c>
      <c r="F114" s="65" t="s">
        <v>243</v>
      </c>
      <c r="G114" s="66">
        <f>(_xlfn.IFNA(INDEX(Table6[Column1],MATCH(vatnvat16[[#This Row],[VAT/NVAT]],Table6[VAT/NVAT],0)),""))</f>
        <v>0.05</v>
      </c>
    </row>
    <row r="115" spans="1:7">
      <c r="A115" s="63" t="s">
        <v>477</v>
      </c>
      <c r="B115" s="64" t="s">
        <v>478</v>
      </c>
      <c r="C115" s="65"/>
      <c r="D115" s="65" t="s">
        <v>248</v>
      </c>
      <c r="E115" s="66">
        <f>(_xlfn.IFNA(INDEX(Table2[Column1],MATCH(g_s_15[[#This Row],[GOODS/SERVICE]],Table2[GOODS/SERVICE],0)),""))</f>
        <v>0.01</v>
      </c>
      <c r="F115" s="65" t="s">
        <v>250</v>
      </c>
      <c r="G115" s="66">
        <f>(_xlfn.IFNA(INDEX(Table6[Column1],MATCH(vatnvat16[[#This Row],[VAT/NVAT]],Table6[VAT/NVAT],0)),""))</f>
        <v>0.05</v>
      </c>
    </row>
    <row r="116" spans="1:7">
      <c r="A116" s="63" t="s">
        <v>479</v>
      </c>
      <c r="B116" s="64" t="s">
        <v>480</v>
      </c>
      <c r="C116" s="65"/>
      <c r="D116" s="65" t="s">
        <v>248</v>
      </c>
      <c r="E116" s="66">
        <f>(_xlfn.IFNA(INDEX(Table2[Column1],MATCH(g_s_15[[#This Row],[GOODS/SERVICE]],Table2[GOODS/SERVICE],0)),""))</f>
        <v>0.01</v>
      </c>
      <c r="F116" s="65" t="s">
        <v>245</v>
      </c>
      <c r="G116" s="66">
        <f>(_xlfn.IFNA(INDEX(Table6[Column1],MATCH(vatnvat16[[#This Row],[VAT/NVAT]],Table6[VAT/NVAT],0)),""))</f>
        <v>0.03</v>
      </c>
    </row>
    <row r="117" spans="1:7">
      <c r="A117" s="63" t="s">
        <v>481</v>
      </c>
      <c r="B117" s="64" t="s">
        <v>482</v>
      </c>
      <c r="C117" s="65"/>
      <c r="D117" s="65" t="s">
        <v>248</v>
      </c>
      <c r="E117" s="66">
        <f>(_xlfn.IFNA(INDEX(Table2[Column1],MATCH(g_s_15[[#This Row],[GOODS/SERVICE]],Table2[GOODS/SERVICE],0)),""))</f>
        <v>0.01</v>
      </c>
      <c r="F117" s="65" t="s">
        <v>250</v>
      </c>
      <c r="G117" s="66">
        <f>(_xlfn.IFNA(INDEX(Table6[Column1],MATCH(vatnvat16[[#This Row],[VAT/NVAT]],Table6[VAT/NVAT],0)),""))</f>
        <v>0.05</v>
      </c>
    </row>
    <row r="118" spans="1:7">
      <c r="A118" s="63" t="s">
        <v>483</v>
      </c>
      <c r="B118" s="64" t="s">
        <v>484</v>
      </c>
      <c r="C118" s="65"/>
      <c r="D118" s="65" t="s">
        <v>248</v>
      </c>
      <c r="E118" s="66">
        <f>(_xlfn.IFNA(INDEX(Table2[Column1],MATCH(g_s_15[[#This Row],[GOODS/SERVICE]],Table2[GOODS/SERVICE],0)),""))</f>
        <v>0.01</v>
      </c>
      <c r="F118" s="65" t="s">
        <v>250</v>
      </c>
      <c r="G118" s="66">
        <f>(_xlfn.IFNA(INDEX(Table6[Column1],MATCH(vatnvat16[[#This Row],[VAT/NVAT]],Table6[VAT/NVAT],0)),""))</f>
        <v>0.05</v>
      </c>
    </row>
    <row r="119" spans="1:7">
      <c r="A119" s="63" t="s">
        <v>485</v>
      </c>
      <c r="B119" s="64" t="s">
        <v>486</v>
      </c>
      <c r="C119" s="65"/>
      <c r="D119" s="65" t="s">
        <v>248</v>
      </c>
      <c r="E119" s="66">
        <f>(_xlfn.IFNA(INDEX(Table2[Column1],MATCH(g_s_15[[#This Row],[GOODS/SERVICE]],Table2[GOODS/SERVICE],0)),""))</f>
        <v>0.01</v>
      </c>
      <c r="F119" s="65" t="s">
        <v>245</v>
      </c>
      <c r="G119" s="66">
        <f>(_xlfn.IFNA(INDEX(Table6[Column1],MATCH(vatnvat16[[#This Row],[VAT/NVAT]],Table6[VAT/NVAT],0)),""))</f>
        <v>0.03</v>
      </c>
    </row>
    <row r="120" spans="1:7">
      <c r="A120" s="63" t="s">
        <v>487</v>
      </c>
      <c r="B120" s="64" t="s">
        <v>488</v>
      </c>
      <c r="C120" s="65"/>
      <c r="D120" s="65" t="s">
        <v>248</v>
      </c>
      <c r="E120" s="66">
        <f>(_xlfn.IFNA(INDEX(Table2[Column1],MATCH(g_s_15[[#This Row],[GOODS/SERVICE]],Table2[GOODS/SERVICE],0)),""))</f>
        <v>0.01</v>
      </c>
      <c r="F120" s="65" t="s">
        <v>250</v>
      </c>
      <c r="G120" s="66">
        <f>(_xlfn.IFNA(INDEX(Table6[Column1],MATCH(vatnvat16[[#This Row],[VAT/NVAT]],Table6[VAT/NVAT],0)),""))</f>
        <v>0.05</v>
      </c>
    </row>
    <row r="121" spans="1:7">
      <c r="A121" s="63" t="s">
        <v>489</v>
      </c>
      <c r="B121" s="64" t="s">
        <v>490</v>
      </c>
      <c r="C121" s="65"/>
      <c r="D121" s="65" t="s">
        <v>248</v>
      </c>
      <c r="E121" s="66">
        <f>(_xlfn.IFNA(INDEX(Table2[Column1],MATCH(g_s_15[[#This Row],[GOODS/SERVICE]],Table2[GOODS/SERVICE],0)),""))</f>
        <v>0.01</v>
      </c>
      <c r="F121" s="65" t="s">
        <v>245</v>
      </c>
      <c r="G121" s="66">
        <f>(_xlfn.IFNA(INDEX(Table6[Column1],MATCH(vatnvat16[[#This Row],[VAT/NVAT]],Table6[VAT/NVAT],0)),""))</f>
        <v>0.03</v>
      </c>
    </row>
    <row r="122" spans="1:7">
      <c r="A122" s="63" t="s">
        <v>491</v>
      </c>
      <c r="B122" s="64" t="s">
        <v>492</v>
      </c>
      <c r="C122" s="65"/>
      <c r="D122" s="65" t="s">
        <v>248</v>
      </c>
      <c r="E122" s="66">
        <f>(_xlfn.IFNA(INDEX(Table2[Column1],MATCH(g_s_15[[#This Row],[GOODS/SERVICE]],Table2[GOODS/SERVICE],0)),""))</f>
        <v>0.01</v>
      </c>
      <c r="F122" s="65" t="s">
        <v>245</v>
      </c>
      <c r="G122" s="66">
        <f>(_xlfn.IFNA(INDEX(Table6[Column1],MATCH(vatnvat16[[#This Row],[VAT/NVAT]],Table6[VAT/NVAT],0)),""))</f>
        <v>0.03</v>
      </c>
    </row>
    <row r="123" spans="1:7">
      <c r="A123" s="63" t="s">
        <v>493</v>
      </c>
      <c r="B123" s="64" t="s">
        <v>494</v>
      </c>
      <c r="C123" s="65"/>
      <c r="D123" s="65" t="s">
        <v>242</v>
      </c>
      <c r="E123" s="66">
        <f>(_xlfn.IFNA(INDEX(Table2[Column1],MATCH(g_s_15[[#This Row],[GOODS/SERVICE]],Table2[GOODS/SERVICE],0)),""))</f>
        <v>0.02</v>
      </c>
      <c r="F123" s="65" t="s">
        <v>243</v>
      </c>
      <c r="G123" s="66">
        <f>(_xlfn.IFNA(INDEX(Table6[Column1],MATCH(vatnvat16[[#This Row],[VAT/NVAT]],Table6[VAT/NVAT],0)),""))</f>
        <v>0.05</v>
      </c>
    </row>
    <row r="124" spans="1:7">
      <c r="A124" s="63" t="s">
        <v>495</v>
      </c>
      <c r="B124" s="64" t="s">
        <v>496</v>
      </c>
      <c r="C124" s="65"/>
      <c r="D124" s="65" t="s">
        <v>248</v>
      </c>
      <c r="E124" s="66">
        <f>(_xlfn.IFNA(INDEX(Table2[Column1],MATCH(g_s_15[[#This Row],[GOODS/SERVICE]],Table2[GOODS/SERVICE],0)),""))</f>
        <v>0.01</v>
      </c>
      <c r="F124" s="65" t="s">
        <v>250</v>
      </c>
      <c r="G124" s="66">
        <f>(_xlfn.IFNA(INDEX(Table6[Column1],MATCH(vatnvat16[[#This Row],[VAT/NVAT]],Table6[VAT/NVAT],0)),""))</f>
        <v>0.05</v>
      </c>
    </row>
    <row r="125" spans="1:7">
      <c r="A125" s="63" t="s">
        <v>497</v>
      </c>
      <c r="B125" s="64" t="s">
        <v>498</v>
      </c>
      <c r="C125" s="65"/>
      <c r="D125" s="65" t="s">
        <v>248</v>
      </c>
      <c r="E125" s="66">
        <f>(_xlfn.IFNA(INDEX(Table2[Column1],MATCH(g_s_15[[#This Row],[GOODS/SERVICE]],Table2[GOODS/SERVICE],0)),""))</f>
        <v>0.01</v>
      </c>
      <c r="F125" s="65" t="s">
        <v>245</v>
      </c>
      <c r="G125" s="66">
        <f>(_xlfn.IFNA(INDEX(Table6[Column1],MATCH(vatnvat16[[#This Row],[VAT/NVAT]],Table6[VAT/NVAT],0)),""))</f>
        <v>0.03</v>
      </c>
    </row>
    <row r="126" spans="1:7">
      <c r="A126" s="63" t="s">
        <v>499</v>
      </c>
      <c r="B126" s="64" t="s">
        <v>500</v>
      </c>
      <c r="C126" s="65"/>
      <c r="D126" s="65" t="s">
        <v>248</v>
      </c>
      <c r="E126" s="66">
        <f>(_xlfn.IFNA(INDEX(Table2[Column1],MATCH(g_s_15[[#This Row],[GOODS/SERVICE]],Table2[GOODS/SERVICE],0)),""))</f>
        <v>0.01</v>
      </c>
      <c r="F126" s="65" t="s">
        <v>245</v>
      </c>
      <c r="G126" s="66">
        <f>(_xlfn.IFNA(INDEX(Table6[Column1],MATCH(vatnvat16[[#This Row],[VAT/NVAT]],Table6[VAT/NVAT],0)),""))</f>
        <v>0.03</v>
      </c>
    </row>
    <row r="127" spans="1:7">
      <c r="A127" s="63" t="s">
        <v>501</v>
      </c>
      <c r="B127" s="64" t="s">
        <v>502</v>
      </c>
      <c r="C127" s="65"/>
      <c r="D127" s="65" t="s">
        <v>248</v>
      </c>
      <c r="E127" s="66">
        <f>(_xlfn.IFNA(INDEX(Table2[Column1],MATCH(g_s_15[[#This Row],[GOODS/SERVICE]],Table2[GOODS/SERVICE],0)),""))</f>
        <v>0.01</v>
      </c>
      <c r="F127" s="65" t="s">
        <v>245</v>
      </c>
      <c r="G127" s="66">
        <f>(_xlfn.IFNA(INDEX(Table6[Column1],MATCH(vatnvat16[[#This Row],[VAT/NVAT]],Table6[VAT/NVAT],0)),""))</f>
        <v>0.03</v>
      </c>
    </row>
    <row r="128" spans="1:7">
      <c r="A128" s="63" t="s">
        <v>503</v>
      </c>
      <c r="B128" s="64" t="s">
        <v>504</v>
      </c>
      <c r="C128" s="65"/>
      <c r="D128" s="65" t="s">
        <v>248</v>
      </c>
      <c r="E128" s="66">
        <f>(_xlfn.IFNA(INDEX(Table2[Column1],MATCH(g_s_15[[#This Row],[GOODS/SERVICE]],Table2[GOODS/SERVICE],0)),""))</f>
        <v>0.01</v>
      </c>
      <c r="F128" s="65" t="s">
        <v>245</v>
      </c>
      <c r="G128" s="66">
        <f>(_xlfn.IFNA(INDEX(Table6[Column1],MATCH(vatnvat16[[#This Row],[VAT/NVAT]],Table6[VAT/NVAT],0)),""))</f>
        <v>0.03</v>
      </c>
    </row>
    <row r="129" spans="1:7">
      <c r="A129" s="63" t="s">
        <v>505</v>
      </c>
      <c r="B129" s="64" t="s">
        <v>506</v>
      </c>
      <c r="C129" s="65"/>
      <c r="D129" s="65" t="s">
        <v>248</v>
      </c>
      <c r="E129" s="66">
        <f>(_xlfn.IFNA(INDEX(Table2[Column1],MATCH(g_s_15[[#This Row],[GOODS/SERVICE]],Table2[GOODS/SERVICE],0)),""))</f>
        <v>0.01</v>
      </c>
      <c r="F129" s="65" t="s">
        <v>245</v>
      </c>
      <c r="G129" s="66">
        <f>(_xlfn.IFNA(INDEX(Table6[Column1],MATCH(vatnvat16[[#This Row],[VAT/NVAT]],Table6[VAT/NVAT],0)),""))</f>
        <v>0.03</v>
      </c>
    </row>
    <row r="130" spans="1:7">
      <c r="A130" s="63" t="s">
        <v>507</v>
      </c>
      <c r="B130" s="64" t="s">
        <v>508</v>
      </c>
      <c r="C130" s="65"/>
      <c r="D130" s="65" t="s">
        <v>248</v>
      </c>
      <c r="E130" s="66">
        <f>(_xlfn.IFNA(INDEX(Table2[Column1],MATCH(g_s_15[[#This Row],[GOODS/SERVICE]],Table2[GOODS/SERVICE],0)),""))</f>
        <v>0.01</v>
      </c>
      <c r="F130" s="65" t="s">
        <v>250</v>
      </c>
      <c r="G130" s="66">
        <f>(_xlfn.IFNA(INDEX(Table6[Column1],MATCH(vatnvat16[[#This Row],[VAT/NVAT]],Table6[VAT/NVAT],0)),""))</f>
        <v>0.05</v>
      </c>
    </row>
    <row r="131" spans="1:7">
      <c r="A131" s="63" t="s">
        <v>509</v>
      </c>
      <c r="B131" s="64" t="s">
        <v>510</v>
      </c>
      <c r="C131" s="65"/>
      <c r="D131" s="65" t="s">
        <v>248</v>
      </c>
      <c r="E131" s="66">
        <f>(_xlfn.IFNA(INDEX(Table2[Column1],MATCH(g_s_15[[#This Row],[GOODS/SERVICE]],Table2[GOODS/SERVICE],0)),""))</f>
        <v>0.01</v>
      </c>
      <c r="F131" s="65" t="s">
        <v>250</v>
      </c>
      <c r="G131" s="66">
        <f>(_xlfn.IFNA(INDEX(Table6[Column1],MATCH(vatnvat16[[#This Row],[VAT/NVAT]],Table6[VAT/NVAT],0)),""))</f>
        <v>0.05</v>
      </c>
    </row>
    <row r="132" spans="1:7">
      <c r="A132" s="63" t="s">
        <v>511</v>
      </c>
      <c r="B132" s="64" t="s">
        <v>512</v>
      </c>
      <c r="C132" s="65"/>
      <c r="D132" s="65" t="s">
        <v>263</v>
      </c>
      <c r="E132" s="66">
        <f>(_xlfn.IFNA(INDEX(Table2[Column1],MATCH(g_s_15[[#This Row],[GOODS/SERVICE]],Table2[GOODS/SERVICE],0)),""))</f>
        <v>0.02</v>
      </c>
      <c r="F132" s="65" t="s">
        <v>245</v>
      </c>
      <c r="G132" s="66">
        <f>(_xlfn.IFNA(INDEX(Table6[Column1],MATCH(vatnvat16[[#This Row],[VAT/NVAT]],Table6[VAT/NVAT],0)),""))</f>
        <v>0.03</v>
      </c>
    </row>
    <row r="133" spans="1:7">
      <c r="A133" s="63" t="s">
        <v>513</v>
      </c>
      <c r="B133" s="64" t="s">
        <v>514</v>
      </c>
      <c r="C133" s="65"/>
      <c r="D133" s="65" t="s">
        <v>248</v>
      </c>
      <c r="E133" s="66">
        <f>(_xlfn.IFNA(INDEX(Table2[Column1],MATCH(g_s_15[[#This Row],[GOODS/SERVICE]],Table2[GOODS/SERVICE],0)),""))</f>
        <v>0.01</v>
      </c>
      <c r="F133" s="65" t="s">
        <v>250</v>
      </c>
      <c r="G133" s="66">
        <f>(_xlfn.IFNA(INDEX(Table6[Column1],MATCH(vatnvat16[[#This Row],[VAT/NVAT]],Table6[VAT/NVAT],0)),""))</f>
        <v>0.05</v>
      </c>
    </row>
    <row r="134" spans="1:7">
      <c r="A134" s="63" t="s">
        <v>515</v>
      </c>
      <c r="B134" s="64" t="s">
        <v>516</v>
      </c>
      <c r="C134" s="65"/>
      <c r="D134" s="65" t="s">
        <v>248</v>
      </c>
      <c r="E134" s="66">
        <f>(_xlfn.IFNA(INDEX(Table2[Column1],MATCH(g_s_15[[#This Row],[GOODS/SERVICE]],Table2[GOODS/SERVICE],0)),""))</f>
        <v>0.01</v>
      </c>
      <c r="F134" s="65" t="s">
        <v>250</v>
      </c>
      <c r="G134" s="66">
        <f>(_xlfn.IFNA(INDEX(Table6[Column1],MATCH(vatnvat16[[#This Row],[VAT/NVAT]],Table6[VAT/NVAT],0)),""))</f>
        <v>0.05</v>
      </c>
    </row>
    <row r="135" spans="1:7">
      <c r="A135" s="63" t="s">
        <v>517</v>
      </c>
      <c r="B135" s="64" t="s">
        <v>518</v>
      </c>
      <c r="C135" s="65"/>
      <c r="D135" s="65" t="s">
        <v>242</v>
      </c>
      <c r="E135" s="66">
        <f>(_xlfn.IFNA(INDEX(Table2[Column1],MATCH(g_s_15[[#This Row],[GOODS/SERVICE]],Table2[GOODS/SERVICE],0)),""))</f>
        <v>0.02</v>
      </c>
      <c r="F135" s="65" t="s">
        <v>243</v>
      </c>
      <c r="G135" s="66">
        <f>(_xlfn.IFNA(INDEX(Table6[Column1],MATCH(vatnvat16[[#This Row],[VAT/NVAT]],Table6[VAT/NVAT],0)),""))</f>
        <v>0.05</v>
      </c>
    </row>
    <row r="136" spans="1:7">
      <c r="A136" s="63" t="s">
        <v>519</v>
      </c>
      <c r="B136" s="64" t="s">
        <v>520</v>
      </c>
      <c r="C136" s="65"/>
      <c r="D136" s="65" t="s">
        <v>248</v>
      </c>
      <c r="E136" s="66">
        <f>(_xlfn.IFNA(INDEX(Table2[Column1],MATCH(g_s_15[[#This Row],[GOODS/SERVICE]],Table2[GOODS/SERVICE],0)),""))</f>
        <v>0.01</v>
      </c>
      <c r="F136" s="65" t="s">
        <v>245</v>
      </c>
      <c r="G136" s="66">
        <f>(_xlfn.IFNA(INDEX(Table6[Column1],MATCH(vatnvat16[[#This Row],[VAT/NVAT]],Table6[VAT/NVAT],0)),""))</f>
        <v>0.03</v>
      </c>
    </row>
    <row r="137" spans="1:7">
      <c r="A137" s="63" t="s">
        <v>521</v>
      </c>
      <c r="B137" s="64" t="s">
        <v>522</v>
      </c>
      <c r="C137" s="65"/>
      <c r="D137" s="65" t="s">
        <v>248</v>
      </c>
      <c r="E137" s="66">
        <f>(_xlfn.IFNA(INDEX(Table2[Column1],MATCH(g_s_15[[#This Row],[GOODS/SERVICE]],Table2[GOODS/SERVICE],0)),""))</f>
        <v>0.01</v>
      </c>
      <c r="F137" s="65" t="s">
        <v>245</v>
      </c>
      <c r="G137" s="66">
        <f>(_xlfn.IFNA(INDEX(Table6[Column1],MATCH(vatnvat16[[#This Row],[VAT/NVAT]],Table6[VAT/NVAT],0)),""))</f>
        <v>0.03</v>
      </c>
    </row>
    <row r="138" spans="1:7">
      <c r="A138" s="63" t="s">
        <v>523</v>
      </c>
      <c r="B138" s="64" t="s">
        <v>524</v>
      </c>
      <c r="C138" s="65"/>
      <c r="D138" s="65" t="s">
        <v>248</v>
      </c>
      <c r="E138" s="66">
        <f>(_xlfn.IFNA(INDEX(Table2[Column1],MATCH(g_s_15[[#This Row],[GOODS/SERVICE]],Table2[GOODS/SERVICE],0)),""))</f>
        <v>0.01</v>
      </c>
      <c r="F138" s="65" t="s">
        <v>250</v>
      </c>
      <c r="G138" s="66">
        <f>(_xlfn.IFNA(INDEX(Table6[Column1],MATCH(vatnvat16[[#This Row],[VAT/NVAT]],Table6[VAT/NVAT],0)),""))</f>
        <v>0.05</v>
      </c>
    </row>
    <row r="139" spans="1:7">
      <c r="A139" s="63" t="s">
        <v>525</v>
      </c>
      <c r="B139" s="64" t="s">
        <v>526</v>
      </c>
      <c r="C139" s="65"/>
      <c r="D139" s="65" t="s">
        <v>248</v>
      </c>
      <c r="E139" s="66">
        <f>(_xlfn.IFNA(INDEX(Table2[Column1],MATCH(g_s_15[[#This Row],[GOODS/SERVICE]],Table2[GOODS/SERVICE],0)),""))</f>
        <v>0.01</v>
      </c>
      <c r="F139" s="65" t="s">
        <v>250</v>
      </c>
      <c r="G139" s="66">
        <f>(_xlfn.IFNA(INDEX(Table6[Column1],MATCH(vatnvat16[[#This Row],[VAT/NVAT]],Table6[VAT/NVAT],0)),""))</f>
        <v>0.05</v>
      </c>
    </row>
    <row r="140" spans="1:7">
      <c r="A140" s="63" t="s">
        <v>527</v>
      </c>
      <c r="B140" s="64" t="s">
        <v>528</v>
      </c>
      <c r="C140" s="65"/>
      <c r="D140" s="65" t="s">
        <v>248</v>
      </c>
      <c r="E140" s="66">
        <f>(_xlfn.IFNA(INDEX(Table2[Column1],MATCH(g_s_15[[#This Row],[GOODS/SERVICE]],Table2[GOODS/SERVICE],0)),""))</f>
        <v>0.01</v>
      </c>
      <c r="F140" s="65" t="s">
        <v>245</v>
      </c>
      <c r="G140" s="66">
        <f>(_xlfn.IFNA(INDEX(Table6[Column1],MATCH(vatnvat16[[#This Row],[VAT/NVAT]],Table6[VAT/NVAT],0)),""))</f>
        <v>0.03</v>
      </c>
    </row>
    <row r="141" spans="1:7">
      <c r="A141" s="63" t="s">
        <v>529</v>
      </c>
      <c r="B141" s="64" t="s">
        <v>530</v>
      </c>
      <c r="C141" s="65"/>
      <c r="D141" s="65" t="s">
        <v>248</v>
      </c>
      <c r="E141" s="66">
        <f>(_xlfn.IFNA(INDEX(Table2[Column1],MATCH(g_s_15[[#This Row],[GOODS/SERVICE]],Table2[GOODS/SERVICE],0)),""))</f>
        <v>0.01</v>
      </c>
      <c r="F141" s="65" t="s">
        <v>250</v>
      </c>
      <c r="G141" s="66">
        <f>(_xlfn.IFNA(INDEX(Table6[Column1],MATCH(vatnvat16[[#This Row],[VAT/NVAT]],Table6[VAT/NVAT],0)),""))</f>
        <v>0.05</v>
      </c>
    </row>
    <row r="142" spans="1:7">
      <c r="A142" s="63" t="s">
        <v>531</v>
      </c>
      <c r="B142" s="64" t="s">
        <v>532</v>
      </c>
      <c r="C142" s="65"/>
      <c r="D142" s="65" t="s">
        <v>248</v>
      </c>
      <c r="E142" s="66">
        <f>(_xlfn.IFNA(INDEX(Table2[Column1],MATCH(g_s_15[[#This Row],[GOODS/SERVICE]],Table2[GOODS/SERVICE],0)),""))</f>
        <v>0.01</v>
      </c>
      <c r="F142" s="65" t="s">
        <v>250</v>
      </c>
      <c r="G142" s="66">
        <f>(_xlfn.IFNA(INDEX(Table6[Column1],MATCH(vatnvat16[[#This Row],[VAT/NVAT]],Table6[VAT/NVAT],0)),""))</f>
        <v>0.05</v>
      </c>
    </row>
    <row r="143" spans="1:7">
      <c r="A143" s="63" t="s">
        <v>531</v>
      </c>
      <c r="B143" s="64" t="s">
        <v>532</v>
      </c>
      <c r="C143" s="65"/>
      <c r="D143" s="65" t="s">
        <v>248</v>
      </c>
      <c r="E143" s="66">
        <f>(_xlfn.IFNA(INDEX(Table2[Column1],MATCH(g_s_15[[#This Row],[GOODS/SERVICE]],Table2[GOODS/SERVICE],0)),""))</f>
        <v>0.01</v>
      </c>
      <c r="F143" s="65" t="s">
        <v>250</v>
      </c>
      <c r="G143" s="66">
        <f>(_xlfn.IFNA(INDEX(Table6[Column1],MATCH(vatnvat16[[#This Row],[VAT/NVAT]],Table6[VAT/NVAT],0)),""))</f>
        <v>0.05</v>
      </c>
    </row>
    <row r="144" spans="1:7">
      <c r="A144" s="63" t="s">
        <v>533</v>
      </c>
      <c r="B144" s="64" t="s">
        <v>534</v>
      </c>
      <c r="C144" s="65"/>
      <c r="D144" s="65" t="s">
        <v>249</v>
      </c>
      <c r="E144" s="66">
        <f>(_xlfn.IFNA(INDEX(Table2[Column1],MATCH(g_s_15[[#This Row],[GOODS/SERVICE]],Table2[GOODS/SERVICE],0)),""))</f>
        <v>0.02</v>
      </c>
      <c r="F144" s="65" t="s">
        <v>250</v>
      </c>
      <c r="G144" s="66">
        <f>(_xlfn.IFNA(INDEX(Table6[Column1],MATCH(vatnvat16[[#This Row],[VAT/NVAT]],Table6[VAT/NVAT],0)),""))</f>
        <v>0.05</v>
      </c>
    </row>
    <row r="145" spans="1:7">
      <c r="A145" s="63" t="s">
        <v>535</v>
      </c>
      <c r="B145" s="64" t="s">
        <v>536</v>
      </c>
      <c r="C145" s="65"/>
      <c r="D145" s="65" t="s">
        <v>248</v>
      </c>
      <c r="E145" s="66">
        <f>(_xlfn.IFNA(INDEX(Table2[Column1],MATCH(g_s_15[[#This Row],[GOODS/SERVICE]],Table2[GOODS/SERVICE],0)),""))</f>
        <v>0.01</v>
      </c>
      <c r="F145" s="65" t="s">
        <v>250</v>
      </c>
      <c r="G145" s="66">
        <f>(_xlfn.IFNA(INDEX(Table6[Column1],MATCH(vatnvat16[[#This Row],[VAT/NVAT]],Table6[VAT/NVAT],0)),""))</f>
        <v>0.05</v>
      </c>
    </row>
    <row r="146" spans="1:7">
      <c r="A146" s="63" t="s">
        <v>537</v>
      </c>
      <c r="B146" s="64" t="s">
        <v>538</v>
      </c>
      <c r="C146" s="65"/>
      <c r="D146" s="65" t="s">
        <v>248</v>
      </c>
      <c r="E146" s="66">
        <f>(_xlfn.IFNA(INDEX(Table2[Column1],MATCH(g_s_15[[#This Row],[GOODS/SERVICE]],Table2[GOODS/SERVICE],0)),""))</f>
        <v>0.01</v>
      </c>
      <c r="F146" s="65" t="s">
        <v>250</v>
      </c>
      <c r="G146" s="66">
        <f>(_xlfn.IFNA(INDEX(Table6[Column1],MATCH(vatnvat16[[#This Row],[VAT/NVAT]],Table6[VAT/NVAT],0)),""))</f>
        <v>0.05</v>
      </c>
    </row>
    <row r="147" spans="1:7">
      <c r="A147" s="63" t="s">
        <v>539</v>
      </c>
      <c r="B147" s="64" t="s">
        <v>540</v>
      </c>
      <c r="C147" s="65"/>
      <c r="D147" s="65" t="s">
        <v>248</v>
      </c>
      <c r="E147" s="66">
        <f>(_xlfn.IFNA(INDEX(Table2[Column1],MATCH(g_s_15[[#This Row],[GOODS/SERVICE]],Table2[GOODS/SERVICE],0)),""))</f>
        <v>0.01</v>
      </c>
      <c r="F147" s="65" t="s">
        <v>245</v>
      </c>
      <c r="G147" s="66">
        <f>(_xlfn.IFNA(INDEX(Table6[Column1],MATCH(vatnvat16[[#This Row],[VAT/NVAT]],Table6[VAT/NVAT],0)),""))</f>
        <v>0.03</v>
      </c>
    </row>
    <row r="148" spans="1:7">
      <c r="A148" s="63" t="s">
        <v>541</v>
      </c>
      <c r="B148" s="64" t="s">
        <v>827</v>
      </c>
      <c r="C148" s="65"/>
      <c r="D148" s="65" t="s">
        <v>248</v>
      </c>
      <c r="E148" s="66">
        <f>(_xlfn.IFNA(INDEX(Table2[Column1],MATCH(g_s_15[[#This Row],[GOODS/SERVICE]],Table2[GOODS/SERVICE],0)),""))</f>
        <v>0.01</v>
      </c>
      <c r="F148" s="65" t="s">
        <v>245</v>
      </c>
      <c r="G148" s="66">
        <f>(_xlfn.IFNA(INDEX(Table6[Column1],MATCH(vatnvat16[[#This Row],[VAT/NVAT]],Table6[VAT/NVAT],0)),""))</f>
        <v>0.03</v>
      </c>
    </row>
    <row r="149" spans="1:7">
      <c r="A149" s="63" t="s">
        <v>543</v>
      </c>
      <c r="B149" s="64" t="s">
        <v>544</v>
      </c>
      <c r="C149" s="65"/>
      <c r="D149" s="65" t="s">
        <v>248</v>
      </c>
      <c r="E149" s="66">
        <f>(_xlfn.IFNA(INDEX(Table2[Column1],MATCH(g_s_15[[#This Row],[GOODS/SERVICE]],Table2[GOODS/SERVICE],0)),""))</f>
        <v>0.01</v>
      </c>
      <c r="F149" s="65" t="s">
        <v>250</v>
      </c>
      <c r="G149" s="66">
        <f>(_xlfn.IFNA(INDEX(Table6[Column1],MATCH(vatnvat16[[#This Row],[VAT/NVAT]],Table6[VAT/NVAT],0)),""))</f>
        <v>0.05</v>
      </c>
    </row>
    <row r="150" spans="1:7">
      <c r="A150" s="63" t="s">
        <v>545</v>
      </c>
      <c r="B150" s="64" t="s">
        <v>546</v>
      </c>
      <c r="C150" s="65"/>
      <c r="D150" s="65" t="s">
        <v>263</v>
      </c>
      <c r="E150" s="66">
        <f>(_xlfn.IFNA(INDEX(Table2[Column1],MATCH(g_s_15[[#This Row],[GOODS/SERVICE]],Table2[GOODS/SERVICE],0)),""))</f>
        <v>0.02</v>
      </c>
      <c r="F150" s="65" t="s">
        <v>245</v>
      </c>
      <c r="G150" s="66">
        <f>(_xlfn.IFNA(INDEX(Table6[Column1],MATCH(vatnvat16[[#This Row],[VAT/NVAT]],Table6[VAT/NVAT],0)),""))</f>
        <v>0.03</v>
      </c>
    </row>
    <row r="151" spans="1:7">
      <c r="A151" s="63" t="s">
        <v>547</v>
      </c>
      <c r="B151" s="64" t="s">
        <v>548</v>
      </c>
      <c r="C151" s="65"/>
      <c r="D151" s="65" t="s">
        <v>248</v>
      </c>
      <c r="E151" s="66">
        <f>(_xlfn.IFNA(INDEX(Table2[Column1],MATCH(g_s_15[[#This Row],[GOODS/SERVICE]],Table2[GOODS/SERVICE],0)),""))</f>
        <v>0.01</v>
      </c>
      <c r="F151" s="65" t="s">
        <v>245</v>
      </c>
      <c r="G151" s="66">
        <f>(_xlfn.IFNA(INDEX(Table6[Column1],MATCH(vatnvat16[[#This Row],[VAT/NVAT]],Table6[VAT/NVAT],0)),""))</f>
        <v>0.03</v>
      </c>
    </row>
    <row r="152" spans="1:7">
      <c r="A152" s="63" t="s">
        <v>549</v>
      </c>
      <c r="B152" s="64" t="s">
        <v>550</v>
      </c>
      <c r="C152" s="65"/>
      <c r="D152" s="65" t="s">
        <v>263</v>
      </c>
      <c r="E152" s="66">
        <f>(_xlfn.IFNA(INDEX(Table2[Column1],MATCH(g_s_15[[#This Row],[GOODS/SERVICE]],Table2[GOODS/SERVICE],0)),""))</f>
        <v>0.02</v>
      </c>
      <c r="F152" s="65" t="s">
        <v>243</v>
      </c>
      <c r="G152" s="66">
        <f>(_xlfn.IFNA(INDEX(Table6[Column1],MATCH(vatnvat16[[#This Row],[VAT/NVAT]],Table6[VAT/NVAT],0)),""))</f>
        <v>0.05</v>
      </c>
    </row>
    <row r="153" spans="1:7">
      <c r="A153" s="63" t="s">
        <v>551</v>
      </c>
      <c r="B153" s="64" t="s">
        <v>552</v>
      </c>
      <c r="C153" s="65"/>
      <c r="D153" s="65" t="s">
        <v>263</v>
      </c>
      <c r="E153" s="66">
        <f>(_xlfn.IFNA(INDEX(Table2[Column1],MATCH(g_s_15[[#This Row],[GOODS/SERVICE]],Table2[GOODS/SERVICE],0)),""))</f>
        <v>0.02</v>
      </c>
      <c r="F153" s="65" t="s">
        <v>243</v>
      </c>
      <c r="G153" s="66">
        <f>(_xlfn.IFNA(INDEX(Table6[Column1],MATCH(vatnvat16[[#This Row],[VAT/NVAT]],Table6[VAT/NVAT],0)),""))</f>
        <v>0.05</v>
      </c>
    </row>
    <row r="154" spans="1:7">
      <c r="A154" s="63" t="s">
        <v>553</v>
      </c>
      <c r="B154" s="64" t="s">
        <v>554</v>
      </c>
      <c r="C154" s="65"/>
      <c r="D154" s="65" t="s">
        <v>248</v>
      </c>
      <c r="E154" s="66">
        <f>(_xlfn.IFNA(INDEX(Table2[Column1],MATCH(g_s_15[[#This Row],[GOODS/SERVICE]],Table2[GOODS/SERVICE],0)),""))</f>
        <v>0.01</v>
      </c>
      <c r="F154" s="65" t="s">
        <v>245</v>
      </c>
      <c r="G154" s="66">
        <f>(_xlfn.IFNA(INDEX(Table6[Column1],MATCH(vatnvat16[[#This Row],[VAT/NVAT]],Table6[VAT/NVAT],0)),""))</f>
        <v>0.03</v>
      </c>
    </row>
    <row r="155" spans="1:7">
      <c r="A155" s="63" t="s">
        <v>555</v>
      </c>
      <c r="B155" s="64" t="s">
        <v>556</v>
      </c>
      <c r="C155" s="65"/>
      <c r="D155" s="65" t="s">
        <v>248</v>
      </c>
      <c r="E155" s="66">
        <f>(_xlfn.IFNA(INDEX(Table2[Column1],MATCH(g_s_15[[#This Row],[GOODS/SERVICE]],Table2[GOODS/SERVICE],0)),""))</f>
        <v>0.01</v>
      </c>
      <c r="F155" s="65" t="s">
        <v>245</v>
      </c>
      <c r="G155" s="66">
        <f>(_xlfn.IFNA(INDEX(Table6[Column1],MATCH(vatnvat16[[#This Row],[VAT/NVAT]],Table6[VAT/NVAT],0)),""))</f>
        <v>0.03</v>
      </c>
    </row>
    <row r="156" spans="1:7">
      <c r="A156" s="63" t="s">
        <v>557</v>
      </c>
      <c r="B156" s="64" t="s">
        <v>558</v>
      </c>
      <c r="C156" s="65"/>
      <c r="D156" s="65" t="s">
        <v>248</v>
      </c>
      <c r="E156" s="66">
        <f>(_xlfn.IFNA(INDEX(Table2[Column1],MATCH(g_s_15[[#This Row],[GOODS/SERVICE]],Table2[GOODS/SERVICE],0)),""))</f>
        <v>0.01</v>
      </c>
      <c r="F156" s="65" t="s">
        <v>250</v>
      </c>
      <c r="G156" s="66">
        <f>(_xlfn.IFNA(INDEX(Table6[Column1],MATCH(vatnvat16[[#This Row],[VAT/NVAT]],Table6[VAT/NVAT],0)),""))</f>
        <v>0.05</v>
      </c>
    </row>
    <row r="157" spans="1:7">
      <c r="A157" s="63" t="s">
        <v>557</v>
      </c>
      <c r="B157" s="64" t="s">
        <v>558</v>
      </c>
      <c r="C157" s="65"/>
      <c r="D157" s="65" t="s">
        <v>248</v>
      </c>
      <c r="E157" s="66">
        <f>(_xlfn.IFNA(INDEX(Table2[Column1],MATCH(g_s_15[[#This Row],[GOODS/SERVICE]],Table2[GOODS/SERVICE],0)),""))</f>
        <v>0.01</v>
      </c>
      <c r="F157" s="65" t="s">
        <v>250</v>
      </c>
      <c r="G157" s="66">
        <f>(_xlfn.IFNA(INDEX(Table6[Column1],MATCH(vatnvat16[[#This Row],[VAT/NVAT]],Table6[VAT/NVAT],0)),""))</f>
        <v>0.05</v>
      </c>
    </row>
    <row r="158" spans="1:7">
      <c r="A158" s="63" t="s">
        <v>559</v>
      </c>
      <c r="B158" s="64" t="s">
        <v>560</v>
      </c>
      <c r="C158" s="65"/>
      <c r="D158" s="65" t="s">
        <v>248</v>
      </c>
      <c r="E158" s="66">
        <f>(_xlfn.IFNA(INDEX(Table2[Column1],MATCH(g_s_15[[#This Row],[GOODS/SERVICE]],Table2[GOODS/SERVICE],0)),""))</f>
        <v>0.01</v>
      </c>
      <c r="F158" s="65" t="s">
        <v>245</v>
      </c>
      <c r="G158" s="66">
        <f>(_xlfn.IFNA(INDEX(Table6[Column1],MATCH(vatnvat16[[#This Row],[VAT/NVAT]],Table6[VAT/NVAT],0)),""))</f>
        <v>0.03</v>
      </c>
    </row>
    <row r="159" spans="1:7">
      <c r="A159" s="63" t="s">
        <v>561</v>
      </c>
      <c r="B159" s="64" t="s">
        <v>562</v>
      </c>
      <c r="C159" s="65"/>
      <c r="D159" s="65" t="s">
        <v>248</v>
      </c>
      <c r="E159" s="66">
        <f>(_xlfn.IFNA(INDEX(Table2[Column1],MATCH(g_s_15[[#This Row],[GOODS/SERVICE]],Table2[GOODS/SERVICE],0)),""))</f>
        <v>0.01</v>
      </c>
      <c r="F159" s="65" t="s">
        <v>245</v>
      </c>
      <c r="G159" s="66">
        <f>(_xlfn.IFNA(INDEX(Table6[Column1],MATCH(vatnvat16[[#This Row],[VAT/NVAT]],Table6[VAT/NVAT],0)),""))</f>
        <v>0.03</v>
      </c>
    </row>
    <row r="160" spans="1:7">
      <c r="A160" s="63" t="s">
        <v>563</v>
      </c>
      <c r="B160" s="64" t="s">
        <v>564</v>
      </c>
      <c r="C160" s="71"/>
      <c r="D160" s="71" t="s">
        <v>248</v>
      </c>
      <c r="E160" s="66">
        <f>(_xlfn.IFNA(INDEX(Table2[Column1],MATCH(g_s_15[[#This Row],[GOODS/SERVICE]],Table2[GOODS/SERVICE],0)),""))</f>
        <v>0.01</v>
      </c>
      <c r="F160" s="71" t="s">
        <v>245</v>
      </c>
      <c r="G160" s="66">
        <f>(_xlfn.IFNA(INDEX(Table6[Column1],MATCH(vatnvat16[[#This Row],[VAT/NVAT]],Table6[VAT/NVAT],0)),""))</f>
        <v>0.03</v>
      </c>
    </row>
    <row r="161" spans="1:7">
      <c r="A161" s="63" t="s">
        <v>565</v>
      </c>
      <c r="B161" s="64" t="s">
        <v>566</v>
      </c>
      <c r="C161" s="65"/>
      <c r="D161" s="65" t="s">
        <v>248</v>
      </c>
      <c r="E161" s="66">
        <f>(_xlfn.IFNA(INDEX(Table2[Column1],MATCH(g_s_15[[#This Row],[GOODS/SERVICE]],Table2[GOODS/SERVICE],0)),""))</f>
        <v>0.01</v>
      </c>
      <c r="F161" s="65" t="s">
        <v>245</v>
      </c>
      <c r="G161" s="66">
        <f>(_xlfn.IFNA(INDEX(Table6[Column1],MATCH(vatnvat16[[#This Row],[VAT/NVAT]],Table6[VAT/NVAT],0)),""))</f>
        <v>0.03</v>
      </c>
    </row>
    <row r="162" spans="1:7">
      <c r="A162" s="63" t="s">
        <v>567</v>
      </c>
      <c r="B162" s="64" t="s">
        <v>568</v>
      </c>
      <c r="C162" s="65"/>
      <c r="D162" s="65" t="s">
        <v>253</v>
      </c>
      <c r="E162" s="66">
        <f>(_xlfn.IFNA(INDEX(Table2[Column1],MATCH(g_s_15[[#This Row],[GOODS/SERVICE]],Table2[GOODS/SERVICE],0)),""))</f>
        <v>0.01</v>
      </c>
      <c r="F162" s="65" t="s">
        <v>250</v>
      </c>
      <c r="G162" s="66">
        <f>(_xlfn.IFNA(INDEX(Table6[Column1],MATCH(vatnvat16[[#This Row],[VAT/NVAT]],Table6[VAT/NVAT],0)),""))</f>
        <v>0.05</v>
      </c>
    </row>
    <row r="163" spans="1:7">
      <c r="A163" s="63" t="s">
        <v>569</v>
      </c>
      <c r="B163" s="64" t="s">
        <v>570</v>
      </c>
      <c r="C163" s="65"/>
      <c r="D163" s="65" t="s">
        <v>248</v>
      </c>
      <c r="E163" s="66">
        <f>(_xlfn.IFNA(INDEX(Table2[Column1],MATCH(g_s_15[[#This Row],[GOODS/SERVICE]],Table2[GOODS/SERVICE],0)),""))</f>
        <v>0.01</v>
      </c>
      <c r="F163" s="65" t="s">
        <v>245</v>
      </c>
      <c r="G163" s="66">
        <f>(_xlfn.IFNA(INDEX(Table6[Column1],MATCH(vatnvat16[[#This Row],[VAT/NVAT]],Table6[VAT/NVAT],0)),""))</f>
        <v>0.03</v>
      </c>
    </row>
    <row r="164" spans="1:7">
      <c r="A164" s="63" t="s">
        <v>571</v>
      </c>
      <c r="B164" s="64" t="s">
        <v>572</v>
      </c>
      <c r="C164" s="65"/>
      <c r="D164" s="65" t="s">
        <v>248</v>
      </c>
      <c r="E164" s="66">
        <f>(_xlfn.IFNA(INDEX(Table2[Column1],MATCH(g_s_15[[#This Row],[GOODS/SERVICE]],Table2[GOODS/SERVICE],0)),""))</f>
        <v>0.01</v>
      </c>
      <c r="F164" s="65" t="s">
        <v>250</v>
      </c>
      <c r="G164" s="66">
        <f>(_xlfn.IFNA(INDEX(Table6[Column1],MATCH(vatnvat16[[#This Row],[VAT/NVAT]],Table6[VAT/NVAT],0)),""))</f>
        <v>0.05</v>
      </c>
    </row>
    <row r="165" spans="1:7">
      <c r="A165" s="63" t="s">
        <v>573</v>
      </c>
      <c r="B165" s="64" t="s">
        <v>574</v>
      </c>
      <c r="C165" s="65"/>
      <c r="D165" s="65" t="s">
        <v>248</v>
      </c>
      <c r="E165" s="66">
        <f>(_xlfn.IFNA(INDEX(Table2[Column1],MATCH(g_s_15[[#This Row],[GOODS/SERVICE]],Table2[GOODS/SERVICE],0)),""))</f>
        <v>0.01</v>
      </c>
      <c r="F165" s="65" t="s">
        <v>245</v>
      </c>
      <c r="G165" s="66">
        <f>(_xlfn.IFNA(INDEX(Table6[Column1],MATCH(vatnvat16[[#This Row],[VAT/NVAT]],Table6[VAT/NVAT],0)),""))</f>
        <v>0.03</v>
      </c>
    </row>
    <row r="166" spans="1:7">
      <c r="A166" s="63" t="s">
        <v>575</v>
      </c>
      <c r="B166" s="64" t="s">
        <v>576</v>
      </c>
      <c r="C166" s="65"/>
      <c r="D166" s="65" t="s">
        <v>248</v>
      </c>
      <c r="E166" s="66">
        <f>(_xlfn.IFNA(INDEX(Table2[Column1],MATCH(g_s_15[[#This Row],[GOODS/SERVICE]],Table2[GOODS/SERVICE],0)),""))</f>
        <v>0.01</v>
      </c>
      <c r="F166" s="65" t="s">
        <v>245</v>
      </c>
      <c r="G166" s="66">
        <f>(_xlfn.IFNA(INDEX(Table6[Column1],MATCH(vatnvat16[[#This Row],[VAT/NVAT]],Table6[VAT/NVAT],0)),""))</f>
        <v>0.03</v>
      </c>
    </row>
    <row r="167" spans="1:7">
      <c r="A167" s="63" t="s">
        <v>577</v>
      </c>
      <c r="B167" s="64" t="s">
        <v>578</v>
      </c>
      <c r="C167" s="65"/>
      <c r="D167" s="65" t="s">
        <v>249</v>
      </c>
      <c r="E167" s="66">
        <f>(_xlfn.IFNA(INDEX(Table2[Column1],MATCH(g_s_15[[#This Row],[GOODS/SERVICE]],Table2[GOODS/SERVICE],0)),""))</f>
        <v>0.02</v>
      </c>
      <c r="F167" s="65" t="s">
        <v>243</v>
      </c>
      <c r="G167" s="66">
        <f>(_xlfn.IFNA(INDEX(Table6[Column1],MATCH(vatnvat16[[#This Row],[VAT/NVAT]],Table6[VAT/NVAT],0)),""))</f>
        <v>0.05</v>
      </c>
    </row>
    <row r="168" spans="1:7">
      <c r="A168" s="63" t="s">
        <v>579</v>
      </c>
      <c r="B168" s="64" t="s">
        <v>580</v>
      </c>
      <c r="C168" s="65"/>
      <c r="D168" s="65" t="s">
        <v>248</v>
      </c>
      <c r="E168" s="66">
        <f>(_xlfn.IFNA(INDEX(Table2[Column1],MATCH(g_s_15[[#This Row],[GOODS/SERVICE]],Table2[GOODS/SERVICE],0)),""))</f>
        <v>0.01</v>
      </c>
      <c r="F168" s="65" t="s">
        <v>250</v>
      </c>
      <c r="G168" s="66">
        <f>(_xlfn.IFNA(INDEX(Table6[Column1],MATCH(vatnvat16[[#This Row],[VAT/NVAT]],Table6[VAT/NVAT],0)),""))</f>
        <v>0.05</v>
      </c>
    </row>
    <row r="169" spans="1:7">
      <c r="A169" s="63" t="s">
        <v>581</v>
      </c>
      <c r="B169" s="64" t="s">
        <v>582</v>
      </c>
      <c r="C169" s="65"/>
      <c r="D169" s="65" t="s">
        <v>253</v>
      </c>
      <c r="E169" s="66">
        <f>(_xlfn.IFNA(INDEX(Table2[Column1],MATCH(g_s_15[[#This Row],[GOODS/SERVICE]],Table2[GOODS/SERVICE],0)),""))</f>
        <v>0.01</v>
      </c>
      <c r="F169" s="65" t="s">
        <v>250</v>
      </c>
      <c r="G169" s="66">
        <f>(_xlfn.IFNA(INDEX(Table6[Column1],MATCH(vatnvat16[[#This Row],[VAT/NVAT]],Table6[VAT/NVAT],0)),""))</f>
        <v>0.05</v>
      </c>
    </row>
    <row r="170" spans="1:7">
      <c r="A170" s="63" t="s">
        <v>583</v>
      </c>
      <c r="B170" s="64" t="s">
        <v>584</v>
      </c>
      <c r="C170" s="65"/>
      <c r="D170" s="65" t="s">
        <v>248</v>
      </c>
      <c r="E170" s="66">
        <f>(_xlfn.IFNA(INDEX(Table2[Column1],MATCH(g_s_15[[#This Row],[GOODS/SERVICE]],Table2[GOODS/SERVICE],0)),""))</f>
        <v>0.01</v>
      </c>
      <c r="F170" s="65" t="s">
        <v>250</v>
      </c>
      <c r="G170" s="66">
        <f>(_xlfn.IFNA(INDEX(Table6[Column1],MATCH(vatnvat16[[#This Row],[VAT/NVAT]],Table6[VAT/NVAT],0)),""))</f>
        <v>0.05</v>
      </c>
    </row>
    <row r="171" spans="1:7">
      <c r="A171" s="63" t="s">
        <v>585</v>
      </c>
      <c r="B171" s="64" t="s">
        <v>586</v>
      </c>
      <c r="C171" s="65"/>
      <c r="D171" s="65" t="s">
        <v>253</v>
      </c>
      <c r="E171" s="66">
        <f>(_xlfn.IFNA(INDEX(Table2[Column1],MATCH(g_s_15[[#This Row],[GOODS/SERVICE]],Table2[GOODS/SERVICE],0)),""))</f>
        <v>0.01</v>
      </c>
      <c r="F171" s="65" t="s">
        <v>250</v>
      </c>
      <c r="G171" s="66">
        <f>(_xlfn.IFNA(INDEX(Table6[Column1],MATCH(vatnvat16[[#This Row],[VAT/NVAT]],Table6[VAT/NVAT],0)),""))</f>
        <v>0.05</v>
      </c>
    </row>
    <row r="172" spans="1:7">
      <c r="A172" s="63" t="s">
        <v>587</v>
      </c>
      <c r="B172" s="64" t="s">
        <v>588</v>
      </c>
      <c r="C172" s="65"/>
      <c r="D172" s="65" t="s">
        <v>263</v>
      </c>
      <c r="E172" s="66">
        <f>(_xlfn.IFNA(INDEX(Table2[Column1],MATCH(g_s_15[[#This Row],[GOODS/SERVICE]],Table2[GOODS/SERVICE],0)),""))</f>
        <v>0.02</v>
      </c>
      <c r="F172" s="65" t="s">
        <v>243</v>
      </c>
      <c r="G172" s="66">
        <f>(_xlfn.IFNA(INDEX(Table6[Column1],MATCH(vatnvat16[[#This Row],[VAT/NVAT]],Table6[VAT/NVAT],0)),""))</f>
        <v>0.05</v>
      </c>
    </row>
    <row r="173" spans="1:7">
      <c r="A173" s="63" t="s">
        <v>589</v>
      </c>
      <c r="B173" s="64" t="s">
        <v>590</v>
      </c>
      <c r="C173" s="65"/>
      <c r="D173" s="65" t="s">
        <v>263</v>
      </c>
      <c r="E173" s="66">
        <f>(_xlfn.IFNA(INDEX(Table2[Column1],MATCH(g_s_15[[#This Row],[GOODS/SERVICE]],Table2[GOODS/SERVICE],0)),""))</f>
        <v>0.02</v>
      </c>
      <c r="F173" s="65" t="s">
        <v>243</v>
      </c>
      <c r="G173" s="66">
        <f>(_xlfn.IFNA(INDEX(Table6[Column1],MATCH(vatnvat16[[#This Row],[VAT/NVAT]],Table6[VAT/NVAT],0)),""))</f>
        <v>0.05</v>
      </c>
    </row>
    <row r="174" spans="1:7">
      <c r="A174" s="63" t="s">
        <v>591</v>
      </c>
      <c r="B174" s="64" t="s">
        <v>592</v>
      </c>
      <c r="C174" s="65"/>
      <c r="D174" s="65" t="s">
        <v>263</v>
      </c>
      <c r="E174" s="66">
        <f>(_xlfn.IFNA(INDEX(Table2[Column1],MATCH(g_s_15[[#This Row],[GOODS/SERVICE]],Table2[GOODS/SERVICE],0)),""))</f>
        <v>0.02</v>
      </c>
      <c r="F174" s="65" t="s">
        <v>243</v>
      </c>
      <c r="G174" s="66">
        <f>(_xlfn.IFNA(INDEX(Table6[Column1],MATCH(vatnvat16[[#This Row],[VAT/NVAT]],Table6[VAT/NVAT],0)),""))</f>
        <v>0.05</v>
      </c>
    </row>
    <row r="175" spans="1:7">
      <c r="A175" s="63" t="s">
        <v>593</v>
      </c>
      <c r="B175" s="64" t="s">
        <v>594</v>
      </c>
      <c r="C175" s="65"/>
      <c r="D175" s="65" t="s">
        <v>248</v>
      </c>
      <c r="E175" s="66">
        <f>(_xlfn.IFNA(INDEX(Table2[Column1],MATCH(g_s_15[[#This Row],[GOODS/SERVICE]],Table2[GOODS/SERVICE],0)),""))</f>
        <v>0.01</v>
      </c>
      <c r="F175" s="65" t="s">
        <v>245</v>
      </c>
      <c r="G175" s="66">
        <f>(_xlfn.IFNA(INDEX(Table6[Column1],MATCH(vatnvat16[[#This Row],[VAT/NVAT]],Table6[VAT/NVAT],0)),""))</f>
        <v>0.03</v>
      </c>
    </row>
    <row r="176" spans="1:7">
      <c r="A176" s="63" t="s">
        <v>595</v>
      </c>
      <c r="B176" s="64" t="s">
        <v>596</v>
      </c>
      <c r="C176" s="65"/>
      <c r="D176" s="65" t="s">
        <v>248</v>
      </c>
      <c r="E176" s="66">
        <f>(_xlfn.IFNA(INDEX(Table2[Column1],MATCH(g_s_15[[#This Row],[GOODS/SERVICE]],Table2[GOODS/SERVICE],0)),""))</f>
        <v>0.01</v>
      </c>
      <c r="F176" s="65" t="s">
        <v>250</v>
      </c>
      <c r="G176" s="66">
        <f>(_xlfn.IFNA(INDEX(Table6[Column1],MATCH(vatnvat16[[#This Row],[VAT/NVAT]],Table6[VAT/NVAT],0)),""))</f>
        <v>0.05</v>
      </c>
    </row>
    <row r="177" spans="1:7">
      <c r="A177" s="63" t="s">
        <v>597</v>
      </c>
      <c r="B177" s="64" t="s">
        <v>598</v>
      </c>
      <c r="C177" s="65"/>
      <c r="D177" s="65" t="s">
        <v>248</v>
      </c>
      <c r="E177" s="66">
        <f>(_xlfn.IFNA(INDEX(Table2[Column1],MATCH(g_s_15[[#This Row],[GOODS/SERVICE]],Table2[GOODS/SERVICE],0)),""))</f>
        <v>0.01</v>
      </c>
      <c r="F177" s="65" t="s">
        <v>250</v>
      </c>
      <c r="G177" s="66">
        <f>(_xlfn.IFNA(INDEX(Table6[Column1],MATCH(vatnvat16[[#This Row],[VAT/NVAT]],Table6[VAT/NVAT],0)),""))</f>
        <v>0.05</v>
      </c>
    </row>
    <row r="178" spans="1:7">
      <c r="A178" s="63" t="s">
        <v>599</v>
      </c>
      <c r="B178" s="64" t="s">
        <v>600</v>
      </c>
      <c r="C178" s="65"/>
      <c r="D178" s="65" t="s">
        <v>248</v>
      </c>
      <c r="E178" s="66">
        <f>(_xlfn.IFNA(INDEX(Table2[Column1],MATCH(g_s_15[[#This Row],[GOODS/SERVICE]],Table2[GOODS/SERVICE],0)),""))</f>
        <v>0.01</v>
      </c>
      <c r="F178" s="65" t="s">
        <v>245</v>
      </c>
      <c r="G178" s="66">
        <f>(_xlfn.IFNA(INDEX(Table6[Column1],MATCH(vatnvat16[[#This Row],[VAT/NVAT]],Table6[VAT/NVAT],0)),""))</f>
        <v>0.03</v>
      </c>
    </row>
    <row r="179" spans="1:7">
      <c r="A179" s="63" t="s">
        <v>601</v>
      </c>
      <c r="B179" s="64" t="s">
        <v>602</v>
      </c>
      <c r="C179" s="65"/>
      <c r="D179" s="65" t="s">
        <v>263</v>
      </c>
      <c r="E179" s="66">
        <f>(_xlfn.IFNA(INDEX(Table2[Column1],MATCH(g_s_15[[#This Row],[GOODS/SERVICE]],Table2[GOODS/SERVICE],0)),""))</f>
        <v>0.02</v>
      </c>
      <c r="F179" s="65" t="s">
        <v>243</v>
      </c>
      <c r="G179" s="66">
        <f>(_xlfn.IFNA(INDEX(Table6[Column1],MATCH(vatnvat16[[#This Row],[VAT/NVAT]],Table6[VAT/NVAT],0)),""))</f>
        <v>0.05</v>
      </c>
    </row>
    <row r="180" spans="1:7">
      <c r="A180" s="63" t="s">
        <v>603</v>
      </c>
      <c r="B180" s="64" t="s">
        <v>604</v>
      </c>
      <c r="C180" s="65"/>
      <c r="D180" s="65" t="s">
        <v>253</v>
      </c>
      <c r="E180" s="66">
        <f>(_xlfn.IFNA(INDEX(Table2[Column1],MATCH(g_s_15[[#This Row],[GOODS/SERVICE]],Table2[GOODS/SERVICE],0)),""))</f>
        <v>0.01</v>
      </c>
      <c r="F180" s="65" t="s">
        <v>250</v>
      </c>
      <c r="G180" s="66">
        <f>(_xlfn.IFNA(INDEX(Table6[Column1],MATCH(vatnvat16[[#This Row],[VAT/NVAT]],Table6[VAT/NVAT],0)),""))</f>
        <v>0.05</v>
      </c>
    </row>
    <row r="181" spans="1:7">
      <c r="A181" s="63" t="s">
        <v>605</v>
      </c>
      <c r="B181" s="64" t="s">
        <v>606</v>
      </c>
      <c r="C181" s="65"/>
      <c r="D181" s="65" t="s">
        <v>248</v>
      </c>
      <c r="E181" s="66">
        <f>(_xlfn.IFNA(INDEX(Table2[Column1],MATCH(g_s_15[[#This Row],[GOODS/SERVICE]],Table2[GOODS/SERVICE],0)),""))</f>
        <v>0.01</v>
      </c>
      <c r="F181" s="65" t="s">
        <v>250</v>
      </c>
      <c r="G181" s="66">
        <f>(_xlfn.IFNA(INDEX(Table6[Column1],MATCH(vatnvat16[[#This Row],[VAT/NVAT]],Table6[VAT/NVAT],0)),""))</f>
        <v>0.05</v>
      </c>
    </row>
    <row r="182" spans="1:7">
      <c r="A182" s="63" t="s">
        <v>607</v>
      </c>
      <c r="B182" s="64" t="s">
        <v>608</v>
      </c>
      <c r="C182" s="65"/>
      <c r="D182" s="65" t="s">
        <v>248</v>
      </c>
      <c r="E182" s="66">
        <f>(_xlfn.IFNA(INDEX(Table2[Column1],MATCH(g_s_15[[#This Row],[GOODS/SERVICE]],Table2[GOODS/SERVICE],0)),""))</f>
        <v>0.01</v>
      </c>
      <c r="F182" s="65" t="s">
        <v>245</v>
      </c>
      <c r="G182" s="66">
        <f>(_xlfn.IFNA(INDEX(Table6[Column1],MATCH(vatnvat16[[#This Row],[VAT/NVAT]],Table6[VAT/NVAT],0)),""))</f>
        <v>0.03</v>
      </c>
    </row>
    <row r="183" spans="1:7">
      <c r="A183" s="63" t="s">
        <v>609</v>
      </c>
      <c r="B183" s="64" t="s">
        <v>610</v>
      </c>
      <c r="C183" s="65"/>
      <c r="D183" s="65" t="s">
        <v>248</v>
      </c>
      <c r="E183" s="66">
        <f>(_xlfn.IFNA(INDEX(Table2[Column1],MATCH(g_s_15[[#This Row],[GOODS/SERVICE]],Table2[GOODS/SERVICE],0)),""))</f>
        <v>0.01</v>
      </c>
      <c r="F183" s="65" t="s">
        <v>245</v>
      </c>
      <c r="G183" s="66">
        <f>(_xlfn.IFNA(INDEX(Table6[Column1],MATCH(vatnvat16[[#This Row],[VAT/NVAT]],Table6[VAT/NVAT],0)),""))</f>
        <v>0.03</v>
      </c>
    </row>
    <row r="184" spans="1:7">
      <c r="A184" s="63" t="s">
        <v>611</v>
      </c>
      <c r="B184" s="64" t="s">
        <v>612</v>
      </c>
      <c r="C184" s="65"/>
      <c r="D184" s="65" t="s">
        <v>263</v>
      </c>
      <c r="E184" s="66">
        <f>(_xlfn.IFNA(INDEX(Table2[Column1],MATCH(g_s_15[[#This Row],[GOODS/SERVICE]],Table2[GOODS/SERVICE],0)),""))</f>
        <v>0.02</v>
      </c>
      <c r="F184" s="65" t="s">
        <v>245</v>
      </c>
      <c r="G184" s="66">
        <f>(_xlfn.IFNA(INDEX(Table6[Column1],MATCH(vatnvat16[[#This Row],[VAT/NVAT]],Table6[VAT/NVAT],0)),""))</f>
        <v>0.03</v>
      </c>
    </row>
    <row r="185" spans="1:7">
      <c r="A185" s="63" t="s">
        <v>613</v>
      </c>
      <c r="B185" s="64" t="s">
        <v>614</v>
      </c>
      <c r="C185" s="65"/>
      <c r="D185" s="65" t="s">
        <v>248</v>
      </c>
      <c r="E185" s="66">
        <f>(_xlfn.IFNA(INDEX(Table2[Column1],MATCH(g_s_15[[#This Row],[GOODS/SERVICE]],Table2[GOODS/SERVICE],0)),""))</f>
        <v>0.01</v>
      </c>
      <c r="F185" s="65" t="s">
        <v>250</v>
      </c>
      <c r="G185" s="66">
        <f>(_xlfn.IFNA(INDEX(Table6[Column1],MATCH(vatnvat16[[#This Row],[VAT/NVAT]],Table6[VAT/NVAT],0)),""))</f>
        <v>0.05</v>
      </c>
    </row>
    <row r="186" spans="1:7">
      <c r="A186" s="63" t="s">
        <v>615</v>
      </c>
      <c r="B186" s="64" t="s">
        <v>616</v>
      </c>
      <c r="C186" s="65"/>
      <c r="D186" s="65" t="s">
        <v>248</v>
      </c>
      <c r="E186" s="66">
        <f>(_xlfn.IFNA(INDEX(Table2[Column1],MATCH(g_s_15[[#This Row],[GOODS/SERVICE]],Table2[GOODS/SERVICE],0)),""))</f>
        <v>0.01</v>
      </c>
      <c r="F186" s="65" t="s">
        <v>245</v>
      </c>
      <c r="G186" s="66">
        <f>(_xlfn.IFNA(INDEX(Table6[Column1],MATCH(vatnvat16[[#This Row],[VAT/NVAT]],Table6[VAT/NVAT],0)),""))</f>
        <v>0.03</v>
      </c>
    </row>
    <row r="187" spans="1:7">
      <c r="A187" s="63" t="s">
        <v>617</v>
      </c>
      <c r="B187" s="64" t="s">
        <v>618</v>
      </c>
      <c r="C187" s="65"/>
      <c r="D187" s="65" t="s">
        <v>253</v>
      </c>
      <c r="E187" s="66">
        <f>(_xlfn.IFNA(INDEX(Table2[Column1],MATCH(g_s_15[[#This Row],[GOODS/SERVICE]],Table2[GOODS/SERVICE],0)),""))</f>
        <v>0.01</v>
      </c>
      <c r="F187" s="65" t="s">
        <v>245</v>
      </c>
      <c r="G187" s="66">
        <f>(_xlfn.IFNA(INDEX(Table6[Column1],MATCH(vatnvat16[[#This Row],[VAT/NVAT]],Table6[VAT/NVAT],0)),""))</f>
        <v>0.03</v>
      </c>
    </row>
    <row r="188" spans="1:7">
      <c r="A188" s="63" t="s">
        <v>619</v>
      </c>
      <c r="B188" s="64" t="s">
        <v>620</v>
      </c>
      <c r="C188" s="65"/>
      <c r="D188" s="65" t="s">
        <v>248</v>
      </c>
      <c r="E188" s="66">
        <f>(_xlfn.IFNA(INDEX(Table2[Column1],MATCH(g_s_15[[#This Row],[GOODS/SERVICE]],Table2[GOODS/SERVICE],0)),""))</f>
        <v>0.01</v>
      </c>
      <c r="F188" s="65" t="s">
        <v>245</v>
      </c>
      <c r="G188" s="66">
        <f>(_xlfn.IFNA(INDEX(Table6[Column1],MATCH(vatnvat16[[#This Row],[VAT/NVAT]],Table6[VAT/NVAT],0)),""))</f>
        <v>0.03</v>
      </c>
    </row>
    <row r="189" spans="1:7">
      <c r="A189" s="63" t="s">
        <v>621</v>
      </c>
      <c r="B189" s="64" t="s">
        <v>622</v>
      </c>
      <c r="C189" s="65"/>
      <c r="D189" s="65" t="s">
        <v>253</v>
      </c>
      <c r="E189" s="66">
        <f>(_xlfn.IFNA(INDEX(Table2[Column1],MATCH(g_s_15[[#This Row],[GOODS/SERVICE]],Table2[GOODS/SERVICE],0)),""))</f>
        <v>0.01</v>
      </c>
      <c r="F189" s="65" t="s">
        <v>250</v>
      </c>
      <c r="G189" s="66">
        <f>(_xlfn.IFNA(INDEX(Table6[Column1],MATCH(vatnvat16[[#This Row],[VAT/NVAT]],Table6[VAT/NVAT],0)),""))</f>
        <v>0.05</v>
      </c>
    </row>
    <row r="190" spans="1:7">
      <c r="A190" s="63" t="s">
        <v>623</v>
      </c>
      <c r="B190" s="64" t="s">
        <v>624</v>
      </c>
      <c r="C190" s="65"/>
      <c r="D190" s="65" t="s">
        <v>248</v>
      </c>
      <c r="E190" s="66">
        <f>(_xlfn.IFNA(INDEX(Table2[Column1],MATCH(g_s_15[[#This Row],[GOODS/SERVICE]],Table2[GOODS/SERVICE],0)),""))</f>
        <v>0.01</v>
      </c>
      <c r="F190" s="65" t="s">
        <v>250</v>
      </c>
      <c r="G190" s="66">
        <f>(_xlfn.IFNA(INDEX(Table6[Column1],MATCH(vatnvat16[[#This Row],[VAT/NVAT]],Table6[VAT/NVAT],0)),""))</f>
        <v>0.05</v>
      </c>
    </row>
    <row r="191" spans="1:7">
      <c r="A191" s="63" t="s">
        <v>625</v>
      </c>
      <c r="B191" s="64" t="s">
        <v>626</v>
      </c>
      <c r="C191" s="65"/>
      <c r="D191" s="65" t="s">
        <v>248</v>
      </c>
      <c r="E191" s="66">
        <f>(_xlfn.IFNA(INDEX(Table2[Column1],MATCH(g_s_15[[#This Row],[GOODS/SERVICE]],Table2[GOODS/SERVICE],0)),""))</f>
        <v>0.01</v>
      </c>
      <c r="F191" s="65" t="s">
        <v>245</v>
      </c>
      <c r="G191" s="66">
        <f>(_xlfn.IFNA(INDEX(Table6[Column1],MATCH(vatnvat16[[#This Row],[VAT/NVAT]],Table6[VAT/NVAT],0)),""))</f>
        <v>0.03</v>
      </c>
    </row>
    <row r="192" spans="1:7">
      <c r="A192" s="63" t="s">
        <v>627</v>
      </c>
      <c r="B192" s="64" t="s">
        <v>628</v>
      </c>
      <c r="C192" s="65"/>
      <c r="D192" s="65" t="s">
        <v>248</v>
      </c>
      <c r="E192" s="66">
        <f>(_xlfn.IFNA(INDEX(Table2[Column1],MATCH(g_s_15[[#This Row],[GOODS/SERVICE]],Table2[GOODS/SERVICE],0)),""))</f>
        <v>0.01</v>
      </c>
      <c r="F192" s="65" t="s">
        <v>245</v>
      </c>
      <c r="G192" s="66">
        <f>(_xlfn.IFNA(INDEX(Table6[Column1],MATCH(vatnvat16[[#This Row],[VAT/NVAT]],Table6[VAT/NVAT],0)),""))</f>
        <v>0.03</v>
      </c>
    </row>
    <row r="193" spans="1:7">
      <c r="A193" s="63" t="s">
        <v>629</v>
      </c>
      <c r="B193" s="64" t="s">
        <v>630</v>
      </c>
      <c r="C193" s="65"/>
      <c r="D193" s="65" t="s">
        <v>253</v>
      </c>
      <c r="E193" s="66">
        <f>(_xlfn.IFNA(INDEX(Table2[Column1],MATCH(g_s_15[[#This Row],[GOODS/SERVICE]],Table2[GOODS/SERVICE],0)),""))</f>
        <v>0.01</v>
      </c>
      <c r="F193" s="65" t="s">
        <v>250</v>
      </c>
      <c r="G193" s="66">
        <f>(_xlfn.IFNA(INDEX(Table6[Column1],MATCH(vatnvat16[[#This Row],[VAT/NVAT]],Table6[VAT/NVAT],0)),""))</f>
        <v>0.05</v>
      </c>
    </row>
    <row r="194" spans="1:7">
      <c r="A194" s="63" t="s">
        <v>631</v>
      </c>
      <c r="B194" s="64" t="s">
        <v>632</v>
      </c>
      <c r="C194" s="65"/>
      <c r="D194" s="65" t="s">
        <v>253</v>
      </c>
      <c r="E194" s="66">
        <f>(_xlfn.IFNA(INDEX(Table2[Column1],MATCH(g_s_15[[#This Row],[GOODS/SERVICE]],Table2[GOODS/SERVICE],0)),""))</f>
        <v>0.01</v>
      </c>
      <c r="F194" s="65" t="s">
        <v>250</v>
      </c>
      <c r="G194" s="66">
        <f>(_xlfn.IFNA(INDEX(Table6[Column1],MATCH(vatnvat16[[#This Row],[VAT/NVAT]],Table6[VAT/NVAT],0)),""))</f>
        <v>0.05</v>
      </c>
    </row>
    <row r="195" spans="1:7">
      <c r="A195" s="63" t="s">
        <v>633</v>
      </c>
      <c r="B195" s="64" t="s">
        <v>634</v>
      </c>
      <c r="C195" s="65"/>
      <c r="D195" s="65" t="s">
        <v>248</v>
      </c>
      <c r="E195" s="66">
        <f>(_xlfn.IFNA(INDEX(Table2[Column1],MATCH(g_s_15[[#This Row],[GOODS/SERVICE]],Table2[GOODS/SERVICE],0)),""))</f>
        <v>0.01</v>
      </c>
      <c r="F195" s="65" t="s">
        <v>245</v>
      </c>
      <c r="G195" s="66">
        <f>(_xlfn.IFNA(INDEX(Table6[Column1],MATCH(vatnvat16[[#This Row],[VAT/NVAT]],Table6[VAT/NVAT],0)),""))</f>
        <v>0.03</v>
      </c>
    </row>
    <row r="196" spans="1:7">
      <c r="A196" s="63"/>
      <c r="B196" s="64"/>
      <c r="C196" s="65"/>
      <c r="D196" s="65"/>
      <c r="E196" s="66" t="str">
        <f>(_xlfn.IFNA(INDEX(Table2[Column1],MATCH(g_s_15[[#This Row],[GOODS/SERVICE]],Table2[GOODS/SERVICE],0)),""))</f>
        <v/>
      </c>
      <c r="F196" s="65"/>
      <c r="G196" s="66" t="str">
        <f>(_xlfn.IFNA(INDEX(Table6[Column1],MATCH(vatnvat16[[#This Row],[VAT/NVAT]],Table6[VAT/NVAT],0)),""))</f>
        <v/>
      </c>
    </row>
    <row r="197" spans="1:7">
      <c r="A197" s="63" t="s">
        <v>637</v>
      </c>
      <c r="B197" s="64" t="s">
        <v>638</v>
      </c>
      <c r="C197" s="65"/>
      <c r="D197" s="65" t="s">
        <v>248</v>
      </c>
      <c r="E197" s="66">
        <f>(_xlfn.IFNA(INDEX(Table2[Column1],MATCH(g_s_15[[#This Row],[GOODS/SERVICE]],Table2[GOODS/SERVICE],0)),""))</f>
        <v>0.01</v>
      </c>
      <c r="F197" s="65" t="s">
        <v>245</v>
      </c>
      <c r="G197" s="66">
        <f>(_xlfn.IFNA(INDEX(Table6[Column1],MATCH(vatnvat16[[#This Row],[VAT/NVAT]],Table6[VAT/NVAT],0)),""))</f>
        <v>0.03</v>
      </c>
    </row>
    <row r="198" spans="1:7">
      <c r="A198" s="63" t="s">
        <v>639</v>
      </c>
      <c r="B198" s="64" t="s">
        <v>640</v>
      </c>
      <c r="C198" s="65"/>
      <c r="D198" s="65" t="s">
        <v>248</v>
      </c>
      <c r="E198" s="66">
        <f>(_xlfn.IFNA(INDEX(Table2[Column1],MATCH(g_s_15[[#This Row],[GOODS/SERVICE]],Table2[GOODS/SERVICE],0)),""))</f>
        <v>0.01</v>
      </c>
      <c r="F198" s="65" t="s">
        <v>250</v>
      </c>
      <c r="G198" s="66">
        <f>(_xlfn.IFNA(INDEX(Table6[Column1],MATCH(vatnvat16[[#This Row],[VAT/NVAT]],Table6[VAT/NVAT],0)),""))</f>
        <v>0.05</v>
      </c>
    </row>
    <row r="199" spans="1:7">
      <c r="A199" s="63" t="s">
        <v>641</v>
      </c>
      <c r="B199" s="64" t="s">
        <v>642</v>
      </c>
      <c r="C199" s="65"/>
      <c r="D199" s="65" t="s">
        <v>249</v>
      </c>
      <c r="E199" s="66">
        <f>(_xlfn.IFNA(INDEX(Table2[Column1],MATCH(g_s_15[[#This Row],[GOODS/SERVICE]],Table2[GOODS/SERVICE],0)),""))</f>
        <v>0.02</v>
      </c>
      <c r="F199" s="65" t="s">
        <v>243</v>
      </c>
      <c r="G199" s="66">
        <f>(_xlfn.IFNA(INDEX(Table6[Column1],MATCH(vatnvat16[[#This Row],[VAT/NVAT]],Table6[VAT/NVAT],0)),""))</f>
        <v>0.05</v>
      </c>
    </row>
    <row r="200" spans="1:7">
      <c r="A200" s="63" t="s">
        <v>643</v>
      </c>
      <c r="B200" s="64" t="s">
        <v>644</v>
      </c>
      <c r="C200" s="65"/>
      <c r="D200" s="65" t="s">
        <v>248</v>
      </c>
      <c r="E200" s="66">
        <f>(_xlfn.IFNA(INDEX(Table2[Column1],MATCH(g_s_15[[#This Row],[GOODS/SERVICE]],Table2[GOODS/SERVICE],0)),""))</f>
        <v>0.01</v>
      </c>
      <c r="F200" s="65" t="s">
        <v>250</v>
      </c>
      <c r="G200" s="66">
        <f>(_xlfn.IFNA(INDEX(Table6[Column1],MATCH(vatnvat16[[#This Row],[VAT/NVAT]],Table6[VAT/NVAT],0)),""))</f>
        <v>0.05</v>
      </c>
    </row>
    <row r="201" spans="1:7">
      <c r="A201" s="63" t="s">
        <v>645</v>
      </c>
      <c r="B201" s="64" t="s">
        <v>646</v>
      </c>
      <c r="C201" s="65"/>
      <c r="D201" s="65" t="s">
        <v>253</v>
      </c>
      <c r="E201" s="66">
        <f>(_xlfn.IFNA(INDEX(Table2[Column1],MATCH(g_s_15[[#This Row],[GOODS/SERVICE]],Table2[GOODS/SERVICE],0)),""))</f>
        <v>0.01</v>
      </c>
      <c r="F201" s="65" t="s">
        <v>250</v>
      </c>
      <c r="G201" s="66">
        <f>(_xlfn.IFNA(INDEX(Table6[Column1],MATCH(vatnvat16[[#This Row],[VAT/NVAT]],Table6[VAT/NVAT],0)),""))</f>
        <v>0.05</v>
      </c>
    </row>
    <row r="202" spans="1:7">
      <c r="A202" s="63" t="s">
        <v>647</v>
      </c>
      <c r="B202" s="64" t="s">
        <v>648</v>
      </c>
      <c r="C202" s="65"/>
      <c r="D202" s="65" t="s">
        <v>248</v>
      </c>
      <c r="E202" s="66">
        <f>(_xlfn.IFNA(INDEX(Table2[Column1],MATCH(g_s_15[[#This Row],[GOODS/SERVICE]],Table2[GOODS/SERVICE],0)),""))</f>
        <v>0.01</v>
      </c>
      <c r="F202" s="65" t="s">
        <v>243</v>
      </c>
      <c r="G202" s="66">
        <f>(_xlfn.IFNA(INDEX(Table6[Column1],MATCH(vatnvat16[[#This Row],[VAT/NVAT]],Table6[VAT/NVAT],0)),""))</f>
        <v>0.05</v>
      </c>
    </row>
    <row r="203" spans="1:7">
      <c r="A203" s="63" t="s">
        <v>649</v>
      </c>
      <c r="B203" s="64" t="s">
        <v>650</v>
      </c>
      <c r="C203" s="65"/>
      <c r="D203" s="65" t="s">
        <v>249</v>
      </c>
      <c r="E203" s="66">
        <f>(_xlfn.IFNA(INDEX(Table2[Column1],MATCH(g_s_15[[#This Row],[GOODS/SERVICE]],Table2[GOODS/SERVICE],0)),""))</f>
        <v>0.02</v>
      </c>
      <c r="F203" s="65" t="s">
        <v>243</v>
      </c>
      <c r="G203" s="66">
        <f>(_xlfn.IFNA(INDEX(Table6[Column1],MATCH(vatnvat16[[#This Row],[VAT/NVAT]],Table6[VAT/NVAT],0)),""))</f>
        <v>0.05</v>
      </c>
    </row>
    <row r="204" spans="1:7">
      <c r="A204" s="63" t="s">
        <v>651</v>
      </c>
      <c r="B204" s="64" t="s">
        <v>652</v>
      </c>
      <c r="C204" s="65"/>
      <c r="D204" s="65" t="s">
        <v>248</v>
      </c>
      <c r="E204" s="66">
        <f>(_xlfn.IFNA(INDEX(Table2[Column1],MATCH(g_s_15[[#This Row],[GOODS/SERVICE]],Table2[GOODS/SERVICE],0)),""))</f>
        <v>0.01</v>
      </c>
      <c r="F204" s="65" t="s">
        <v>250</v>
      </c>
      <c r="G204" s="66">
        <f>(_xlfn.IFNA(INDEX(Table6[Column1],MATCH(vatnvat16[[#This Row],[VAT/NVAT]],Table6[VAT/NVAT],0)),""))</f>
        <v>0.05</v>
      </c>
    </row>
    <row r="205" spans="1:7">
      <c r="A205" s="63" t="s">
        <v>653</v>
      </c>
      <c r="B205" s="64" t="s">
        <v>654</v>
      </c>
      <c r="C205" s="65"/>
      <c r="D205" s="65" t="s">
        <v>248</v>
      </c>
      <c r="E205" s="66">
        <f>(_xlfn.IFNA(INDEX(Table2[Column1],MATCH(g_s_15[[#This Row],[GOODS/SERVICE]],Table2[GOODS/SERVICE],0)),""))</f>
        <v>0.01</v>
      </c>
      <c r="F205" s="65" t="s">
        <v>245</v>
      </c>
      <c r="G205" s="66">
        <f>(_xlfn.IFNA(INDEX(Table6[Column1],MATCH(vatnvat16[[#This Row],[VAT/NVAT]],Table6[VAT/NVAT],0)),""))</f>
        <v>0.03</v>
      </c>
    </row>
    <row r="206" spans="1:7">
      <c r="A206" s="63" t="s">
        <v>655</v>
      </c>
      <c r="B206" s="64" t="s">
        <v>656</v>
      </c>
      <c r="C206" s="65"/>
      <c r="D206" s="65" t="s">
        <v>248</v>
      </c>
      <c r="E206" s="66">
        <f>(_xlfn.IFNA(INDEX(Table2[Column1],MATCH(g_s_15[[#This Row],[GOODS/SERVICE]],Table2[GOODS/SERVICE],0)),""))</f>
        <v>0.01</v>
      </c>
      <c r="F206" s="65" t="s">
        <v>245</v>
      </c>
      <c r="G206" s="66">
        <f>(_xlfn.IFNA(INDEX(Table6[Column1],MATCH(vatnvat16[[#This Row],[VAT/NVAT]],Table6[VAT/NVAT],0)),""))</f>
        <v>0.03</v>
      </c>
    </row>
    <row r="207" spans="1:7">
      <c r="A207" s="63" t="s">
        <v>657</v>
      </c>
      <c r="B207" s="64" t="s">
        <v>658</v>
      </c>
      <c r="C207" s="65"/>
      <c r="D207" s="65" t="s">
        <v>248</v>
      </c>
      <c r="E207" s="66">
        <f>(_xlfn.IFNA(INDEX(Table2[Column1],MATCH(g_s_15[[#This Row],[GOODS/SERVICE]],Table2[GOODS/SERVICE],0)),""))</f>
        <v>0.01</v>
      </c>
      <c r="F207" s="65" t="s">
        <v>250</v>
      </c>
      <c r="G207" s="66">
        <f>(_xlfn.IFNA(INDEX(Table6[Column1],MATCH(vatnvat16[[#This Row],[VAT/NVAT]],Table6[VAT/NVAT],0)),""))</f>
        <v>0.05</v>
      </c>
    </row>
    <row r="208" spans="1:7">
      <c r="A208" s="63" t="s">
        <v>659</v>
      </c>
      <c r="B208" s="64" t="s">
        <v>660</v>
      </c>
      <c r="C208" s="65"/>
      <c r="D208" s="65" t="s">
        <v>248</v>
      </c>
      <c r="E208" s="66">
        <f>(_xlfn.IFNA(INDEX(Table2[Column1],MATCH(g_s_15[[#This Row],[GOODS/SERVICE]],Table2[GOODS/SERVICE],0)),""))</f>
        <v>0.01</v>
      </c>
      <c r="F208" s="65" t="s">
        <v>245</v>
      </c>
      <c r="G208" s="66">
        <f>(_xlfn.IFNA(INDEX(Table6[Column1],MATCH(vatnvat16[[#This Row],[VAT/NVAT]],Table6[VAT/NVAT],0)),""))</f>
        <v>0.03</v>
      </c>
    </row>
    <row r="209" spans="1:7">
      <c r="A209" s="63" t="s">
        <v>661</v>
      </c>
      <c r="B209" s="64" t="s">
        <v>662</v>
      </c>
      <c r="C209" s="65"/>
      <c r="D209" s="65" t="s">
        <v>248</v>
      </c>
      <c r="E209" s="66">
        <f>(_xlfn.IFNA(INDEX(Table2[Column1],MATCH(g_s_15[[#This Row],[GOODS/SERVICE]],Table2[GOODS/SERVICE],0)),""))</f>
        <v>0.01</v>
      </c>
      <c r="F209" s="65" t="s">
        <v>245</v>
      </c>
      <c r="G209" s="66">
        <f>(_xlfn.IFNA(INDEX(Table6[Column1],MATCH(vatnvat16[[#This Row],[VAT/NVAT]],Table6[VAT/NVAT],0)),""))</f>
        <v>0.03</v>
      </c>
    </row>
    <row r="210" spans="1:7">
      <c r="A210" s="63" t="s">
        <v>663</v>
      </c>
      <c r="B210" s="64" t="s">
        <v>664</v>
      </c>
      <c r="C210" s="65"/>
      <c r="D210" s="65" t="s">
        <v>253</v>
      </c>
      <c r="E210" s="66">
        <f>(_xlfn.IFNA(INDEX(Table2[Column1],MATCH(g_s_15[[#This Row],[GOODS/SERVICE]],Table2[GOODS/SERVICE],0)),""))</f>
        <v>0.01</v>
      </c>
      <c r="F210" s="65" t="s">
        <v>250</v>
      </c>
      <c r="G210" s="66">
        <f>(_xlfn.IFNA(INDEX(Table6[Column1],MATCH(vatnvat16[[#This Row],[VAT/NVAT]],Table6[VAT/NVAT],0)),""))</f>
        <v>0.05</v>
      </c>
    </row>
    <row r="211" spans="1:7">
      <c r="A211" s="63" t="s">
        <v>665</v>
      </c>
      <c r="B211" s="64" t="s">
        <v>666</v>
      </c>
      <c r="C211" s="65"/>
      <c r="D211" s="65" t="s">
        <v>248</v>
      </c>
      <c r="E211" s="66">
        <f>(_xlfn.IFNA(INDEX(Table2[Column1],MATCH(g_s_15[[#This Row],[GOODS/SERVICE]],Table2[GOODS/SERVICE],0)),""))</f>
        <v>0.01</v>
      </c>
      <c r="F211" s="65" t="s">
        <v>250</v>
      </c>
      <c r="G211" s="66">
        <f>(_xlfn.IFNA(INDEX(Table6[Column1],MATCH(vatnvat16[[#This Row],[VAT/NVAT]],Table6[VAT/NVAT],0)),""))</f>
        <v>0.05</v>
      </c>
    </row>
    <row r="212" spans="1:7">
      <c r="A212" s="63" t="s">
        <v>667</v>
      </c>
      <c r="B212" s="64" t="s">
        <v>668</v>
      </c>
      <c r="C212" s="65"/>
      <c r="D212" s="65" t="s">
        <v>248</v>
      </c>
      <c r="E212" s="66">
        <f>(_xlfn.IFNA(INDEX(Table2[Column1],MATCH(g_s_15[[#This Row],[GOODS/SERVICE]],Table2[GOODS/SERVICE],0)),""))</f>
        <v>0.01</v>
      </c>
      <c r="F212" s="65" t="s">
        <v>245</v>
      </c>
      <c r="G212" s="66">
        <f>(_xlfn.IFNA(INDEX(Table6[Column1],MATCH(vatnvat16[[#This Row],[VAT/NVAT]],Table6[VAT/NVAT],0)),""))</f>
        <v>0.03</v>
      </c>
    </row>
    <row r="213" spans="1:7">
      <c r="A213" s="63" t="s">
        <v>669</v>
      </c>
      <c r="B213" s="64" t="s">
        <v>670</v>
      </c>
      <c r="C213" s="65"/>
      <c r="D213" s="65" t="s">
        <v>248</v>
      </c>
      <c r="E213" s="66">
        <f>(_xlfn.IFNA(INDEX(Table2[Column1],MATCH(g_s_15[[#This Row],[GOODS/SERVICE]],Table2[GOODS/SERVICE],0)),""))</f>
        <v>0.01</v>
      </c>
      <c r="F213" s="65" t="s">
        <v>250</v>
      </c>
      <c r="G213" s="66">
        <f>(_xlfn.IFNA(INDEX(Table6[Column1],MATCH(vatnvat16[[#This Row],[VAT/NVAT]],Table6[VAT/NVAT],0)),""))</f>
        <v>0.05</v>
      </c>
    </row>
    <row r="214" spans="1:7">
      <c r="A214" s="63" t="s">
        <v>671</v>
      </c>
      <c r="B214" s="64" t="s">
        <v>672</v>
      </c>
      <c r="C214" s="65"/>
      <c r="D214" s="65" t="s">
        <v>263</v>
      </c>
      <c r="E214" s="66">
        <f>(_xlfn.IFNA(INDEX(Table2[Column1],MATCH(g_s_15[[#This Row],[GOODS/SERVICE]],Table2[GOODS/SERVICE],0)),""))</f>
        <v>0.02</v>
      </c>
      <c r="F214" s="65" t="s">
        <v>245</v>
      </c>
      <c r="G214" s="66">
        <f>(_xlfn.IFNA(INDEX(Table6[Column1],MATCH(vatnvat16[[#This Row],[VAT/NVAT]],Table6[VAT/NVAT],0)),""))</f>
        <v>0.03</v>
      </c>
    </row>
    <row r="215" spans="1:7">
      <c r="A215" s="63" t="s">
        <v>673</v>
      </c>
      <c r="B215" s="64" t="s">
        <v>674</v>
      </c>
      <c r="C215" s="65"/>
      <c r="D215" s="65" t="s">
        <v>248</v>
      </c>
      <c r="E215" s="66">
        <f>(_xlfn.IFNA(INDEX(Table2[Column1],MATCH(g_s_15[[#This Row],[GOODS/SERVICE]],Table2[GOODS/SERVICE],0)),""))</f>
        <v>0.01</v>
      </c>
      <c r="F215" s="65" t="s">
        <v>245</v>
      </c>
      <c r="G215" s="66">
        <f>(_xlfn.IFNA(INDEX(Table6[Column1],MATCH(vatnvat16[[#This Row],[VAT/NVAT]],Table6[VAT/NVAT],0)),""))</f>
        <v>0.03</v>
      </c>
    </row>
    <row r="216" spans="1:7">
      <c r="A216" s="63" t="s">
        <v>675</v>
      </c>
      <c r="B216" s="64" t="s">
        <v>676</v>
      </c>
      <c r="C216" s="65"/>
      <c r="D216" s="65" t="s">
        <v>248</v>
      </c>
      <c r="E216" s="66">
        <f>(_xlfn.IFNA(INDEX(Table2[Column1],MATCH(g_s_15[[#This Row],[GOODS/SERVICE]],Table2[GOODS/SERVICE],0)),""))</f>
        <v>0.01</v>
      </c>
      <c r="F216" s="65" t="s">
        <v>250</v>
      </c>
      <c r="G216" s="66">
        <f>(_xlfn.IFNA(INDEX(Table6[Column1],MATCH(vatnvat16[[#This Row],[VAT/NVAT]],Table6[VAT/NVAT],0)),""))</f>
        <v>0.05</v>
      </c>
    </row>
    <row r="217" spans="1:7">
      <c r="A217" s="63" t="s">
        <v>677</v>
      </c>
      <c r="B217" s="64" t="s">
        <v>678</v>
      </c>
      <c r="C217" s="65"/>
      <c r="D217" s="65" t="s">
        <v>253</v>
      </c>
      <c r="E217" s="66">
        <f>(_xlfn.IFNA(INDEX(Table2[Column1],MATCH(g_s_15[[#This Row],[GOODS/SERVICE]],Table2[GOODS/SERVICE],0)),""))</f>
        <v>0.01</v>
      </c>
      <c r="F217" s="65" t="s">
        <v>250</v>
      </c>
      <c r="G217" s="66">
        <f>(_xlfn.IFNA(INDEX(Table6[Column1],MATCH(vatnvat16[[#This Row],[VAT/NVAT]],Table6[VAT/NVAT],0)),""))</f>
        <v>0.05</v>
      </c>
    </row>
    <row r="218" spans="1:7">
      <c r="A218" s="63" t="s">
        <v>679</v>
      </c>
      <c r="B218" s="64" t="s">
        <v>680</v>
      </c>
      <c r="C218" s="65"/>
      <c r="D218" s="65" t="s">
        <v>248</v>
      </c>
      <c r="E218" s="66">
        <f>(_xlfn.IFNA(INDEX(Table2[Column1],MATCH(g_s_15[[#This Row],[GOODS/SERVICE]],Table2[GOODS/SERVICE],0)),""))</f>
        <v>0.01</v>
      </c>
      <c r="F218" s="65" t="s">
        <v>250</v>
      </c>
      <c r="G218" s="66">
        <f>(_xlfn.IFNA(INDEX(Table6[Column1],MATCH(vatnvat16[[#This Row],[VAT/NVAT]],Table6[VAT/NVAT],0)),""))</f>
        <v>0.05</v>
      </c>
    </row>
    <row r="219" spans="1:7">
      <c r="A219" s="63" t="s">
        <v>681</v>
      </c>
      <c r="B219" s="64" t="s">
        <v>682</v>
      </c>
      <c r="C219" s="65"/>
      <c r="D219" s="65" t="s">
        <v>248</v>
      </c>
      <c r="E219" s="66">
        <f>(_xlfn.IFNA(INDEX(Table2[Column1],MATCH(g_s_15[[#This Row],[GOODS/SERVICE]],Table2[GOODS/SERVICE],0)),""))</f>
        <v>0.01</v>
      </c>
      <c r="F219" s="65" t="s">
        <v>250</v>
      </c>
      <c r="G219" s="66">
        <f>(_xlfn.IFNA(INDEX(Table6[Column1],MATCH(vatnvat16[[#This Row],[VAT/NVAT]],Table6[VAT/NVAT],0)),""))</f>
        <v>0.05</v>
      </c>
    </row>
    <row r="220" spans="1:7">
      <c r="A220" s="63" t="s">
        <v>683</v>
      </c>
      <c r="B220" s="64" t="s">
        <v>684</v>
      </c>
      <c r="C220" s="65"/>
      <c r="D220" s="65" t="s">
        <v>248</v>
      </c>
      <c r="E220" s="66">
        <f>(_xlfn.IFNA(INDEX(Table2[Column1],MATCH(g_s_15[[#This Row],[GOODS/SERVICE]],Table2[GOODS/SERVICE],0)),""))</f>
        <v>0.01</v>
      </c>
      <c r="F220" s="65" t="s">
        <v>250</v>
      </c>
      <c r="G220" s="66">
        <f>(_xlfn.IFNA(INDEX(Table6[Column1],MATCH(vatnvat16[[#This Row],[VAT/NVAT]],Table6[VAT/NVAT],0)),""))</f>
        <v>0.05</v>
      </c>
    </row>
    <row r="221" spans="1:7">
      <c r="A221" s="63" t="s">
        <v>685</v>
      </c>
      <c r="B221" s="64" t="s">
        <v>686</v>
      </c>
      <c r="C221" s="65"/>
      <c r="D221" s="65" t="s">
        <v>248</v>
      </c>
      <c r="E221" s="66">
        <f>(_xlfn.IFNA(INDEX(Table2[Column1],MATCH(g_s_15[[#This Row],[GOODS/SERVICE]],Table2[GOODS/SERVICE],0)),""))</f>
        <v>0.01</v>
      </c>
      <c r="F221" s="65" t="s">
        <v>250</v>
      </c>
      <c r="G221" s="66">
        <f>(_xlfn.IFNA(INDEX(Table6[Column1],MATCH(vatnvat16[[#This Row],[VAT/NVAT]],Table6[VAT/NVAT],0)),""))</f>
        <v>0.05</v>
      </c>
    </row>
    <row r="222" spans="1:7">
      <c r="A222" s="63" t="s">
        <v>687</v>
      </c>
      <c r="B222" s="64" t="s">
        <v>688</v>
      </c>
      <c r="C222" s="65"/>
      <c r="D222" s="65" t="s">
        <v>248</v>
      </c>
      <c r="E222" s="66">
        <f>(_xlfn.IFNA(INDEX(Table2[Column1],MATCH(g_s_15[[#This Row],[GOODS/SERVICE]],Table2[GOODS/SERVICE],0)),""))</f>
        <v>0.01</v>
      </c>
      <c r="F222" s="65" t="s">
        <v>245</v>
      </c>
      <c r="G222" s="66">
        <f>(_xlfn.IFNA(INDEX(Table6[Column1],MATCH(vatnvat16[[#This Row],[VAT/NVAT]],Table6[VAT/NVAT],0)),""))</f>
        <v>0.03</v>
      </c>
    </row>
    <row r="223" spans="1:7">
      <c r="A223" s="63" t="s">
        <v>689</v>
      </c>
      <c r="B223" s="64" t="s">
        <v>690</v>
      </c>
      <c r="C223" s="65"/>
      <c r="D223" s="65" t="s">
        <v>263</v>
      </c>
      <c r="E223" s="66">
        <f>(_xlfn.IFNA(INDEX(Table2[Column1],MATCH(g_s_15[[#This Row],[GOODS/SERVICE]],Table2[GOODS/SERVICE],0)),""))</f>
        <v>0.02</v>
      </c>
      <c r="F223" s="65" t="s">
        <v>243</v>
      </c>
      <c r="G223" s="66">
        <f>(_xlfn.IFNA(INDEX(Table6[Column1],MATCH(vatnvat16[[#This Row],[VAT/NVAT]],Table6[VAT/NVAT],0)),""))</f>
        <v>0.05</v>
      </c>
    </row>
    <row r="224" spans="1:7">
      <c r="A224" s="63" t="s">
        <v>691</v>
      </c>
      <c r="B224" s="64" t="s">
        <v>692</v>
      </c>
      <c r="C224" s="65"/>
      <c r="D224" s="65" t="s">
        <v>248</v>
      </c>
      <c r="E224" s="66">
        <f>(_xlfn.IFNA(INDEX(Table2[Column1],MATCH(g_s_15[[#This Row],[GOODS/SERVICE]],Table2[GOODS/SERVICE],0)),""))</f>
        <v>0.01</v>
      </c>
      <c r="F224" s="65" t="s">
        <v>245</v>
      </c>
      <c r="G224" s="66">
        <f>(_xlfn.IFNA(INDEX(Table6[Column1],MATCH(vatnvat16[[#This Row],[VAT/NVAT]],Table6[VAT/NVAT],0)),""))</f>
        <v>0.03</v>
      </c>
    </row>
    <row r="225" spans="1:7">
      <c r="A225" s="63" t="s">
        <v>693</v>
      </c>
      <c r="B225" s="64" t="s">
        <v>694</v>
      </c>
      <c r="C225" s="65"/>
      <c r="D225" s="65" t="s">
        <v>248</v>
      </c>
      <c r="E225" s="66">
        <f>(_xlfn.IFNA(INDEX(Table2[Column1],MATCH(g_s_15[[#This Row],[GOODS/SERVICE]],Table2[GOODS/SERVICE],0)),""))</f>
        <v>0.01</v>
      </c>
      <c r="F225" s="65" t="s">
        <v>245</v>
      </c>
      <c r="G225" s="66">
        <f>(_xlfn.IFNA(INDEX(Table6[Column1],MATCH(vatnvat16[[#This Row],[VAT/NVAT]],Table6[VAT/NVAT],0)),""))</f>
        <v>0.03</v>
      </c>
    </row>
    <row r="226" spans="1:7">
      <c r="A226" s="63" t="s">
        <v>695</v>
      </c>
      <c r="B226" s="64" t="s">
        <v>696</v>
      </c>
      <c r="C226" s="65"/>
      <c r="D226" s="65" t="s">
        <v>249</v>
      </c>
      <c r="E226" s="66">
        <f>(_xlfn.IFNA(INDEX(Table2[Column1],MATCH(g_s_15[[#This Row],[GOODS/SERVICE]],Table2[GOODS/SERVICE],0)),""))</f>
        <v>0.02</v>
      </c>
      <c r="F226" s="65" t="s">
        <v>250</v>
      </c>
      <c r="G226" s="66">
        <f>(_xlfn.IFNA(INDEX(Table6[Column1],MATCH(vatnvat16[[#This Row],[VAT/NVAT]],Table6[VAT/NVAT],0)),""))</f>
        <v>0.05</v>
      </c>
    </row>
    <row r="227" spans="1:7">
      <c r="A227" s="63" t="s">
        <v>697</v>
      </c>
      <c r="B227" s="64" t="s">
        <v>698</v>
      </c>
      <c r="C227" s="65"/>
      <c r="D227" s="65" t="s">
        <v>248</v>
      </c>
      <c r="E227" s="66">
        <f>(_xlfn.IFNA(INDEX(Table2[Column1],MATCH(g_s_15[[#This Row],[GOODS/SERVICE]],Table2[GOODS/SERVICE],0)),""))</f>
        <v>0.01</v>
      </c>
      <c r="F227" s="65" t="s">
        <v>250</v>
      </c>
      <c r="G227" s="66">
        <f>(_xlfn.IFNA(INDEX(Table6[Column1],MATCH(vatnvat16[[#This Row],[VAT/NVAT]],Table6[VAT/NVAT],0)),""))</f>
        <v>0.05</v>
      </c>
    </row>
    <row r="228" spans="1:7">
      <c r="A228" s="63" t="s">
        <v>699</v>
      </c>
      <c r="B228" s="64" t="s">
        <v>700</v>
      </c>
      <c r="C228" s="65"/>
      <c r="D228" s="65" t="s">
        <v>263</v>
      </c>
      <c r="E228" s="66">
        <f>(_xlfn.IFNA(INDEX(Table2[Column1],MATCH(g_s_15[[#This Row],[GOODS/SERVICE]],Table2[GOODS/SERVICE],0)),""))</f>
        <v>0.02</v>
      </c>
      <c r="F228" s="65" t="s">
        <v>245</v>
      </c>
      <c r="G228" s="66">
        <f>(_xlfn.IFNA(INDEX(Table6[Column1],MATCH(vatnvat16[[#This Row],[VAT/NVAT]],Table6[VAT/NVAT],0)),""))</f>
        <v>0.03</v>
      </c>
    </row>
    <row r="229" spans="1:7">
      <c r="A229" s="63" t="s">
        <v>701</v>
      </c>
      <c r="B229" s="64" t="s">
        <v>702</v>
      </c>
      <c r="C229" s="65"/>
      <c r="D229" s="65" t="s">
        <v>253</v>
      </c>
      <c r="E229" s="66">
        <f>(_xlfn.IFNA(INDEX(Table2[Column1],MATCH(g_s_15[[#This Row],[GOODS/SERVICE]],Table2[GOODS/SERVICE],0)),""))</f>
        <v>0.01</v>
      </c>
      <c r="F229" s="65" t="s">
        <v>250</v>
      </c>
      <c r="G229" s="66">
        <f>(_xlfn.IFNA(INDEX(Table6[Column1],MATCH(vatnvat16[[#This Row],[VAT/NVAT]],Table6[VAT/NVAT],0)),""))</f>
        <v>0.05</v>
      </c>
    </row>
    <row r="230" spans="1:7">
      <c r="A230" s="63" t="s">
        <v>703</v>
      </c>
      <c r="B230" s="64" t="s">
        <v>704</v>
      </c>
      <c r="C230" s="65"/>
      <c r="D230" s="65" t="s">
        <v>256</v>
      </c>
      <c r="E230" s="66">
        <f>(_xlfn.IFNA(INDEX(Table2[Column1],MATCH(g_s_15[[#This Row],[GOODS/SERVICE]],Table2[GOODS/SERVICE],0)),""))</f>
        <v>0.05</v>
      </c>
      <c r="F230" s="65"/>
      <c r="G230" s="66" t="str">
        <f>(_xlfn.IFNA(INDEX(Table6[Column1],MATCH(vatnvat16[[#This Row],[VAT/NVAT]],Table6[VAT/NVAT],0)),""))</f>
        <v/>
      </c>
    </row>
    <row r="231" spans="1:7">
      <c r="A231" s="63" t="s">
        <v>705</v>
      </c>
      <c r="B231" s="64" t="s">
        <v>706</v>
      </c>
      <c r="C231" s="65"/>
      <c r="D231" s="65" t="s">
        <v>263</v>
      </c>
      <c r="E231" s="66">
        <f>(_xlfn.IFNA(INDEX(Table2[Column1],MATCH(g_s_15[[#This Row],[GOODS/SERVICE]],Table2[GOODS/SERVICE],0)),""))</f>
        <v>0.02</v>
      </c>
      <c r="F231" s="65" t="s">
        <v>243</v>
      </c>
      <c r="G231" s="66">
        <f>(_xlfn.IFNA(INDEX(Table6[Column1],MATCH(vatnvat16[[#This Row],[VAT/NVAT]],Table6[VAT/NVAT],0)),""))</f>
        <v>0.05</v>
      </c>
    </row>
    <row r="232" spans="1:7">
      <c r="A232" s="63" t="s">
        <v>707</v>
      </c>
      <c r="B232" s="64" t="s">
        <v>708</v>
      </c>
      <c r="C232" s="65"/>
      <c r="D232" s="65" t="s">
        <v>248</v>
      </c>
      <c r="E232" s="66">
        <f>(_xlfn.IFNA(INDEX(Table2[Column1],MATCH(g_s_15[[#This Row],[GOODS/SERVICE]],Table2[GOODS/SERVICE],0)),""))</f>
        <v>0.01</v>
      </c>
      <c r="F232" s="65" t="s">
        <v>250</v>
      </c>
      <c r="G232" s="66">
        <f>(_xlfn.IFNA(INDEX(Table6[Column1],MATCH(vatnvat16[[#This Row],[VAT/NVAT]],Table6[VAT/NVAT],0)),""))</f>
        <v>0.05</v>
      </c>
    </row>
    <row r="233" spans="1:7">
      <c r="A233" s="63" t="s">
        <v>709</v>
      </c>
      <c r="B233" s="64" t="s">
        <v>710</v>
      </c>
      <c r="C233" s="65"/>
      <c r="D233" s="65" t="s">
        <v>248</v>
      </c>
      <c r="E233" s="66">
        <f>(_xlfn.IFNA(INDEX(Table2[Column1],MATCH(g_s_15[[#This Row],[GOODS/SERVICE]],Table2[GOODS/SERVICE],0)),""))</f>
        <v>0.01</v>
      </c>
      <c r="F233" s="65" t="s">
        <v>250</v>
      </c>
      <c r="G233" s="66">
        <f>(_xlfn.IFNA(INDEX(Table6[Column1],MATCH(vatnvat16[[#This Row],[VAT/NVAT]],Table6[VAT/NVAT],0)),""))</f>
        <v>0.05</v>
      </c>
    </row>
    <row r="234" spans="1:7">
      <c r="A234" s="63" t="s">
        <v>711</v>
      </c>
      <c r="B234" s="64" t="s">
        <v>712</v>
      </c>
      <c r="C234" s="65"/>
      <c r="D234" s="65" t="s">
        <v>253</v>
      </c>
      <c r="E234" s="66">
        <f>(_xlfn.IFNA(INDEX(Table2[Column1],MATCH(g_s_15[[#This Row],[GOODS/SERVICE]],Table2[GOODS/SERVICE],0)),""))</f>
        <v>0.01</v>
      </c>
      <c r="F234" s="65" t="s">
        <v>250</v>
      </c>
      <c r="G234" s="66">
        <f>(_xlfn.IFNA(INDEX(Table6[Column1],MATCH(vatnvat16[[#This Row],[VAT/NVAT]],Table6[VAT/NVAT],0)),""))</f>
        <v>0.05</v>
      </c>
    </row>
    <row r="235" spans="1:7">
      <c r="A235" s="63" t="s">
        <v>713</v>
      </c>
      <c r="B235" s="64" t="s">
        <v>714</v>
      </c>
      <c r="C235" s="65"/>
      <c r="D235" s="65" t="s">
        <v>248</v>
      </c>
      <c r="E235" s="66">
        <f>(_xlfn.IFNA(INDEX(Table2[Column1],MATCH(g_s_15[[#This Row],[GOODS/SERVICE]],Table2[GOODS/SERVICE],0)),""))</f>
        <v>0.01</v>
      </c>
      <c r="F235" s="65" t="s">
        <v>250</v>
      </c>
      <c r="G235" s="66">
        <f>(_xlfn.IFNA(INDEX(Table6[Column1],MATCH(vatnvat16[[#This Row],[VAT/NVAT]],Table6[VAT/NVAT],0)),""))</f>
        <v>0.05</v>
      </c>
    </row>
    <row r="236" spans="1:7">
      <c r="A236" s="63" t="s">
        <v>715</v>
      </c>
      <c r="B236" s="64" t="s">
        <v>716</v>
      </c>
      <c r="C236" s="65"/>
      <c r="D236" s="65" t="s">
        <v>263</v>
      </c>
      <c r="E236" s="66">
        <f>(_xlfn.IFNA(INDEX(Table2[Column1],MATCH(g_s_15[[#This Row],[GOODS/SERVICE]],Table2[GOODS/SERVICE],0)),""))</f>
        <v>0.02</v>
      </c>
      <c r="F236" s="65" t="s">
        <v>245</v>
      </c>
      <c r="G236" s="66">
        <f>(_xlfn.IFNA(INDEX(Table6[Column1],MATCH(vatnvat16[[#This Row],[VAT/NVAT]],Table6[VAT/NVAT],0)),""))</f>
        <v>0.03</v>
      </c>
    </row>
    <row r="237" spans="1:7">
      <c r="A237" s="63" t="s">
        <v>717</v>
      </c>
      <c r="B237" s="64" t="s">
        <v>718</v>
      </c>
      <c r="C237" s="65"/>
      <c r="D237" s="65" t="s">
        <v>248</v>
      </c>
      <c r="E237" s="66">
        <f>(_xlfn.IFNA(INDEX(Table2[Column1],MATCH(g_s_15[[#This Row],[GOODS/SERVICE]],Table2[GOODS/SERVICE],0)),""))</f>
        <v>0.01</v>
      </c>
      <c r="F237" s="65" t="s">
        <v>245</v>
      </c>
      <c r="G237" s="66">
        <f>(_xlfn.IFNA(INDEX(Table6[Column1],MATCH(vatnvat16[[#This Row],[VAT/NVAT]],Table6[VAT/NVAT],0)),""))</f>
        <v>0.03</v>
      </c>
    </row>
    <row r="238" spans="1:7">
      <c r="A238" s="63" t="s">
        <v>719</v>
      </c>
      <c r="B238" s="64" t="s">
        <v>720</v>
      </c>
      <c r="C238" s="65"/>
      <c r="D238" s="65" t="s">
        <v>248</v>
      </c>
      <c r="E238" s="66">
        <f>(_xlfn.IFNA(INDEX(Table2[Column1],MATCH(g_s_15[[#This Row],[GOODS/SERVICE]],Table2[GOODS/SERVICE],0)),""))</f>
        <v>0.01</v>
      </c>
      <c r="F238" s="65" t="s">
        <v>243</v>
      </c>
      <c r="G238" s="66">
        <f>(_xlfn.IFNA(INDEX(Table6[Column1],MATCH(vatnvat16[[#This Row],[VAT/NVAT]],Table6[VAT/NVAT],0)),""))</f>
        <v>0.05</v>
      </c>
    </row>
    <row r="239" spans="1:7">
      <c r="A239" s="63" t="s">
        <v>721</v>
      </c>
      <c r="B239" s="64" t="s">
        <v>722</v>
      </c>
      <c r="C239" s="65"/>
      <c r="D239" s="65" t="s">
        <v>248</v>
      </c>
      <c r="E239" s="66">
        <f>(_xlfn.IFNA(INDEX(Table2[Column1],MATCH(g_s_15[[#This Row],[GOODS/SERVICE]],Table2[GOODS/SERVICE],0)),""))</f>
        <v>0.01</v>
      </c>
      <c r="F239" s="65" t="s">
        <v>245</v>
      </c>
      <c r="G239" s="66">
        <f>(_xlfn.IFNA(INDEX(Table6[Column1],MATCH(vatnvat16[[#This Row],[VAT/NVAT]],Table6[VAT/NVAT],0)),""))</f>
        <v>0.03</v>
      </c>
    </row>
    <row r="240" spans="1:7">
      <c r="A240" s="63" t="s">
        <v>723</v>
      </c>
      <c r="B240" s="64" t="s">
        <v>724</v>
      </c>
      <c r="C240" s="65"/>
      <c r="D240" s="65" t="s">
        <v>263</v>
      </c>
      <c r="E240" s="66">
        <f>(_xlfn.IFNA(INDEX(Table2[Column1],MATCH(g_s_15[[#This Row],[GOODS/SERVICE]],Table2[GOODS/SERVICE],0)),""))</f>
        <v>0.02</v>
      </c>
      <c r="F240" s="65" t="s">
        <v>245</v>
      </c>
      <c r="G240" s="66">
        <f>(_xlfn.IFNA(INDEX(Table6[Column1],MATCH(vatnvat16[[#This Row],[VAT/NVAT]],Table6[VAT/NVAT],0)),""))</f>
        <v>0.03</v>
      </c>
    </row>
    <row r="241" spans="1:7">
      <c r="A241" s="63" t="s">
        <v>725</v>
      </c>
      <c r="B241" s="64" t="s">
        <v>726</v>
      </c>
      <c r="C241" s="65"/>
      <c r="D241" s="65" t="s">
        <v>248</v>
      </c>
      <c r="E241" s="66">
        <f>(_xlfn.IFNA(INDEX(Table2[Column1],MATCH(g_s_15[[#This Row],[GOODS/SERVICE]],Table2[GOODS/SERVICE],0)),""))</f>
        <v>0.01</v>
      </c>
      <c r="F241" s="65" t="s">
        <v>245</v>
      </c>
      <c r="G241" s="66">
        <f>(_xlfn.IFNA(INDEX(Table6[Column1],MATCH(vatnvat16[[#This Row],[VAT/NVAT]],Table6[VAT/NVAT],0)),""))</f>
        <v>0.03</v>
      </c>
    </row>
    <row r="242" spans="1:7">
      <c r="A242" s="63" t="s">
        <v>727</v>
      </c>
      <c r="B242" s="64" t="s">
        <v>728</v>
      </c>
      <c r="C242" s="65"/>
      <c r="D242" s="65" t="s">
        <v>253</v>
      </c>
      <c r="E242" s="66">
        <f>(_xlfn.IFNA(INDEX(Table2[Column1],MATCH(g_s_15[[#This Row],[GOODS/SERVICE]],Table2[GOODS/SERVICE],0)),""))</f>
        <v>0.01</v>
      </c>
      <c r="F242" s="65" t="s">
        <v>250</v>
      </c>
      <c r="G242" s="66">
        <f>(_xlfn.IFNA(INDEX(Table6[Column1],MATCH(vatnvat16[[#This Row],[VAT/NVAT]],Table6[VAT/NVAT],0)),""))</f>
        <v>0.05</v>
      </c>
    </row>
    <row r="243" spans="1:7">
      <c r="A243" s="63" t="s">
        <v>729</v>
      </c>
      <c r="B243" s="64" t="s">
        <v>730</v>
      </c>
      <c r="C243" s="65"/>
      <c r="D243" s="65" t="s">
        <v>263</v>
      </c>
      <c r="E243" s="66">
        <f>(_xlfn.IFNA(INDEX(Table2[Column1],MATCH(g_s_15[[#This Row],[GOODS/SERVICE]],Table2[GOODS/SERVICE],0)),""))</f>
        <v>0.02</v>
      </c>
      <c r="F243" s="65" t="s">
        <v>250</v>
      </c>
      <c r="G243" s="66">
        <f>(_xlfn.IFNA(INDEX(Table6[Column1],MATCH(vatnvat16[[#This Row],[VAT/NVAT]],Table6[VAT/NVAT],0)),""))</f>
        <v>0.05</v>
      </c>
    </row>
    <row r="244" spans="1:7">
      <c r="A244" s="63" t="s">
        <v>731</v>
      </c>
      <c r="B244" s="64" t="s">
        <v>732</v>
      </c>
      <c r="C244" s="65"/>
      <c r="D244" s="65" t="s">
        <v>248</v>
      </c>
      <c r="E244" s="66">
        <f>(_xlfn.IFNA(INDEX(Table2[Column1],MATCH(g_s_15[[#This Row],[GOODS/SERVICE]],Table2[GOODS/SERVICE],0)),""))</f>
        <v>0.01</v>
      </c>
      <c r="F244" s="65" t="s">
        <v>250</v>
      </c>
      <c r="G244" s="66">
        <f>(_xlfn.IFNA(INDEX(Table6[Column1],MATCH(vatnvat16[[#This Row],[VAT/NVAT]],Table6[VAT/NVAT],0)),""))</f>
        <v>0.05</v>
      </c>
    </row>
    <row r="245" spans="1:7">
      <c r="A245" s="63" t="s">
        <v>733</v>
      </c>
      <c r="B245" s="64" t="s">
        <v>734</v>
      </c>
      <c r="C245" s="65"/>
      <c r="D245" s="65" t="s">
        <v>248</v>
      </c>
      <c r="E245" s="66">
        <f>(_xlfn.IFNA(INDEX(Table2[Column1],MATCH(g_s_15[[#This Row],[GOODS/SERVICE]],Table2[GOODS/SERVICE],0)),""))</f>
        <v>0.01</v>
      </c>
      <c r="F245" s="65" t="s">
        <v>245</v>
      </c>
      <c r="G245" s="66">
        <f>(_xlfn.IFNA(INDEX(Table6[Column1],MATCH(vatnvat16[[#This Row],[VAT/NVAT]],Table6[VAT/NVAT],0)),""))</f>
        <v>0.03</v>
      </c>
    </row>
    <row r="246" spans="1:7">
      <c r="A246" s="63" t="s">
        <v>735</v>
      </c>
      <c r="B246" s="64" t="s">
        <v>736</v>
      </c>
      <c r="C246" s="65"/>
      <c r="D246" s="65" t="s">
        <v>248</v>
      </c>
      <c r="E246" s="66">
        <f>(_xlfn.IFNA(INDEX(Table2[Column1],MATCH(g_s_15[[#This Row],[GOODS/SERVICE]],Table2[GOODS/SERVICE],0)),""))</f>
        <v>0.01</v>
      </c>
      <c r="F246" s="65" t="s">
        <v>250</v>
      </c>
      <c r="G246" s="66">
        <f>(_xlfn.IFNA(INDEX(Table6[Column1],MATCH(vatnvat16[[#This Row],[VAT/NVAT]],Table6[VAT/NVAT],0)),""))</f>
        <v>0.05</v>
      </c>
    </row>
    <row r="247" spans="1:7">
      <c r="A247" s="63" t="s">
        <v>737</v>
      </c>
      <c r="B247" s="64" t="s">
        <v>738</v>
      </c>
      <c r="C247" s="65"/>
      <c r="D247" s="65" t="s">
        <v>248</v>
      </c>
      <c r="E247" s="66">
        <f>(_xlfn.IFNA(INDEX(Table2[Column1],MATCH(g_s_15[[#This Row],[GOODS/SERVICE]],Table2[GOODS/SERVICE],0)),""))</f>
        <v>0.01</v>
      </c>
      <c r="F247" s="65" t="s">
        <v>245</v>
      </c>
      <c r="G247" s="66">
        <f>(_xlfn.IFNA(INDEX(Table6[Column1],MATCH(vatnvat16[[#This Row],[VAT/NVAT]],Table6[VAT/NVAT],0)),""))</f>
        <v>0.03</v>
      </c>
    </row>
    <row r="248" spans="1:7">
      <c r="A248" s="63" t="s">
        <v>739</v>
      </c>
      <c r="B248" s="64" t="s">
        <v>740</v>
      </c>
      <c r="C248" s="65"/>
      <c r="D248" s="65" t="s">
        <v>248</v>
      </c>
      <c r="E248" s="66">
        <f>(_xlfn.IFNA(INDEX(Table2[Column1],MATCH(g_s_15[[#This Row],[GOODS/SERVICE]],Table2[GOODS/SERVICE],0)),""))</f>
        <v>0.01</v>
      </c>
      <c r="F248" s="65" t="s">
        <v>245</v>
      </c>
      <c r="G248" s="66">
        <f>(_xlfn.IFNA(INDEX(Table6[Column1],MATCH(vatnvat16[[#This Row],[VAT/NVAT]],Table6[VAT/NVAT],0)),""))</f>
        <v>0.03</v>
      </c>
    </row>
    <row r="249" spans="1:7">
      <c r="A249" s="63" t="s">
        <v>741</v>
      </c>
      <c r="B249" s="64" t="s">
        <v>742</v>
      </c>
      <c r="C249" s="65"/>
      <c r="D249" s="65" t="s">
        <v>263</v>
      </c>
      <c r="E249" s="66">
        <f>(_xlfn.IFNA(INDEX(Table2[Column1],MATCH(g_s_15[[#This Row],[GOODS/SERVICE]],Table2[GOODS/SERVICE],0)),""))</f>
        <v>0.02</v>
      </c>
      <c r="F249" s="65" t="s">
        <v>245</v>
      </c>
      <c r="G249" s="66">
        <f>(_xlfn.IFNA(INDEX(Table6[Column1],MATCH(vatnvat16[[#This Row],[VAT/NVAT]],Table6[VAT/NVAT],0)),""))</f>
        <v>0.03</v>
      </c>
    </row>
    <row r="250" spans="1:7">
      <c r="A250" s="63" t="s">
        <v>743</v>
      </c>
      <c r="B250" s="64" t="s">
        <v>744</v>
      </c>
      <c r="C250" s="65"/>
      <c r="D250" s="65" t="s">
        <v>249</v>
      </c>
      <c r="E250" s="66">
        <f>(_xlfn.IFNA(INDEX(Table2[Column1],MATCH(g_s_15[[#This Row],[GOODS/SERVICE]],Table2[GOODS/SERVICE],0)),""))</f>
        <v>0.02</v>
      </c>
      <c r="F250" s="65" t="s">
        <v>243</v>
      </c>
      <c r="G250" s="66">
        <f>(_xlfn.IFNA(INDEX(Table6[Column1],MATCH(vatnvat16[[#This Row],[VAT/NVAT]],Table6[VAT/NVAT],0)),""))</f>
        <v>0.05</v>
      </c>
    </row>
    <row r="251" spans="1:7">
      <c r="A251" s="63" t="s">
        <v>745</v>
      </c>
      <c r="B251" s="64" t="s">
        <v>746</v>
      </c>
      <c r="C251" s="65"/>
      <c r="D251" s="65" t="s">
        <v>248</v>
      </c>
      <c r="E251" s="66">
        <f>(_xlfn.IFNA(INDEX(Table2[Column1],MATCH(g_s_15[[#This Row],[GOODS/SERVICE]],Table2[GOODS/SERVICE],0)),""))</f>
        <v>0.01</v>
      </c>
      <c r="F251" s="65" t="s">
        <v>250</v>
      </c>
      <c r="G251" s="66">
        <f>(_xlfn.IFNA(INDEX(Table6[Column1],MATCH(vatnvat16[[#This Row],[VAT/NVAT]],Table6[VAT/NVAT],0)),""))</f>
        <v>0.05</v>
      </c>
    </row>
    <row r="252" spans="1:7">
      <c r="A252" s="63" t="s">
        <v>747</v>
      </c>
      <c r="B252" s="64" t="s">
        <v>748</v>
      </c>
      <c r="C252" s="65"/>
      <c r="D252" s="65" t="s">
        <v>248</v>
      </c>
      <c r="E252" s="66">
        <f>(_xlfn.IFNA(INDEX(Table2[Column1],MATCH(g_s_15[[#This Row],[GOODS/SERVICE]],Table2[GOODS/SERVICE],0)),""))</f>
        <v>0.01</v>
      </c>
      <c r="F252" s="65" t="s">
        <v>250</v>
      </c>
      <c r="G252" s="66">
        <f>(_xlfn.IFNA(INDEX(Table6[Column1],MATCH(vatnvat16[[#This Row],[VAT/NVAT]],Table6[VAT/NVAT],0)),""))</f>
        <v>0.05</v>
      </c>
    </row>
    <row r="253" spans="1:7">
      <c r="A253" s="63" t="s">
        <v>749</v>
      </c>
      <c r="B253" s="64" t="s">
        <v>750</v>
      </c>
      <c r="C253" s="65"/>
      <c r="D253" s="65" t="s">
        <v>248</v>
      </c>
      <c r="E253" s="66">
        <f>(_xlfn.IFNA(INDEX(Table2[Column1],MATCH(g_s_15[[#This Row],[GOODS/SERVICE]],Table2[GOODS/SERVICE],0)),""))</f>
        <v>0.01</v>
      </c>
      <c r="F253" s="65" t="s">
        <v>250</v>
      </c>
      <c r="G253" s="66">
        <f>(_xlfn.IFNA(INDEX(Table6[Column1],MATCH(vatnvat16[[#This Row],[VAT/NVAT]],Table6[VAT/NVAT],0)),""))</f>
        <v>0.05</v>
      </c>
    </row>
    <row r="254" spans="1:7">
      <c r="A254" s="63" t="s">
        <v>751</v>
      </c>
      <c r="B254" s="64" t="s">
        <v>752</v>
      </c>
      <c r="C254" s="65"/>
      <c r="D254" s="65" t="s">
        <v>248</v>
      </c>
      <c r="E254" s="66">
        <f>(_xlfn.IFNA(INDEX(Table2[Column1],MATCH(g_s_15[[#This Row],[GOODS/SERVICE]],Table2[GOODS/SERVICE],0)),""))</f>
        <v>0.01</v>
      </c>
      <c r="F254" s="65" t="s">
        <v>250</v>
      </c>
      <c r="G254" s="66">
        <f>(_xlfn.IFNA(INDEX(Table6[Column1],MATCH(vatnvat16[[#This Row],[VAT/NVAT]],Table6[VAT/NVAT],0)),""))</f>
        <v>0.05</v>
      </c>
    </row>
    <row r="255" spans="1:7">
      <c r="A255" s="63" t="s">
        <v>753</v>
      </c>
      <c r="B255" s="64" t="s">
        <v>754</v>
      </c>
      <c r="C255" s="65"/>
      <c r="D255" s="65" t="s">
        <v>248</v>
      </c>
      <c r="E255" s="66">
        <f>(_xlfn.IFNA(INDEX(Table2[Column1],MATCH(g_s_15[[#This Row],[GOODS/SERVICE]],Table2[GOODS/SERVICE],0)),""))</f>
        <v>0.01</v>
      </c>
      <c r="F255" s="65" t="s">
        <v>250</v>
      </c>
      <c r="G255" s="66">
        <f>(_xlfn.IFNA(INDEX(Table6[Column1],MATCH(vatnvat16[[#This Row],[VAT/NVAT]],Table6[VAT/NVAT],0)),""))</f>
        <v>0.05</v>
      </c>
    </row>
    <row r="256" spans="1:7">
      <c r="A256" s="63" t="s">
        <v>755</v>
      </c>
      <c r="B256" s="64" t="s">
        <v>756</v>
      </c>
      <c r="C256" s="65"/>
      <c r="D256" s="65" t="s">
        <v>263</v>
      </c>
      <c r="E256" s="66">
        <f>(_xlfn.IFNA(INDEX(Table2[Column1],MATCH(g_s_15[[#This Row],[GOODS/SERVICE]],Table2[GOODS/SERVICE],0)),""))</f>
        <v>0.02</v>
      </c>
      <c r="F256" s="65" t="s">
        <v>245</v>
      </c>
      <c r="G256" s="66">
        <f>(_xlfn.IFNA(INDEX(Table6[Column1],MATCH(vatnvat16[[#This Row],[VAT/NVAT]],Table6[VAT/NVAT],0)),""))</f>
        <v>0.03</v>
      </c>
    </row>
    <row r="257" spans="1:7">
      <c r="A257" s="63" t="s">
        <v>757</v>
      </c>
      <c r="B257" s="64" t="s">
        <v>758</v>
      </c>
      <c r="C257" s="65"/>
      <c r="D257" s="65" t="s">
        <v>248</v>
      </c>
      <c r="E257" s="66">
        <f>(_xlfn.IFNA(INDEX(Table2[Column1],MATCH(g_s_15[[#This Row],[GOODS/SERVICE]],Table2[GOODS/SERVICE],0)),""))</f>
        <v>0.01</v>
      </c>
      <c r="F257" s="65" t="s">
        <v>250</v>
      </c>
      <c r="G257" s="66">
        <f>(_xlfn.IFNA(INDEX(Table6[Column1],MATCH(vatnvat16[[#This Row],[VAT/NVAT]],Table6[VAT/NVAT],0)),""))</f>
        <v>0.05</v>
      </c>
    </row>
    <row r="258" spans="1:7">
      <c r="A258" s="63" t="s">
        <v>759</v>
      </c>
      <c r="B258" s="64" t="s">
        <v>760</v>
      </c>
      <c r="C258" s="65"/>
      <c r="D258" s="65" t="s">
        <v>248</v>
      </c>
      <c r="E258" s="66">
        <f>(_xlfn.IFNA(INDEX(Table2[Column1],MATCH(g_s_15[[#This Row],[GOODS/SERVICE]],Table2[GOODS/SERVICE],0)),""))</f>
        <v>0.01</v>
      </c>
      <c r="F258" s="65" t="s">
        <v>245</v>
      </c>
      <c r="G258" s="66">
        <f>(_xlfn.IFNA(INDEX(Table6[Column1],MATCH(vatnvat16[[#This Row],[VAT/NVAT]],Table6[VAT/NVAT],0)),""))</f>
        <v>0.03</v>
      </c>
    </row>
    <row r="259" spans="1:7">
      <c r="A259" s="63" t="s">
        <v>761</v>
      </c>
      <c r="B259" s="64" t="s">
        <v>762</v>
      </c>
      <c r="C259" s="65"/>
      <c r="D259" s="65" t="s">
        <v>253</v>
      </c>
      <c r="E259" s="66">
        <f>(_xlfn.IFNA(INDEX(Table2[Column1],MATCH(g_s_15[[#This Row],[GOODS/SERVICE]],Table2[GOODS/SERVICE],0)),""))</f>
        <v>0.01</v>
      </c>
      <c r="F259" s="65" t="s">
        <v>250</v>
      </c>
      <c r="G259" s="66">
        <f>(_xlfn.IFNA(INDEX(Table6[Column1],MATCH(vatnvat16[[#This Row],[VAT/NVAT]],Table6[VAT/NVAT],0)),""))</f>
        <v>0.05</v>
      </c>
    </row>
    <row r="260" spans="1:7">
      <c r="A260" s="63" t="s">
        <v>763</v>
      </c>
      <c r="B260" s="64" t="s">
        <v>764</v>
      </c>
      <c r="C260" s="65"/>
      <c r="D260" s="65" t="s">
        <v>253</v>
      </c>
      <c r="E260" s="66">
        <f>(_xlfn.IFNA(INDEX(Table2[Column1],MATCH(g_s_15[[#This Row],[GOODS/SERVICE]],Table2[GOODS/SERVICE],0)),""))</f>
        <v>0.01</v>
      </c>
      <c r="F260" s="65" t="s">
        <v>250</v>
      </c>
      <c r="G260" s="66">
        <f>(_xlfn.IFNA(INDEX(Table6[Column1],MATCH(vatnvat16[[#This Row],[VAT/NVAT]],Table6[VAT/NVAT],0)),""))</f>
        <v>0.05</v>
      </c>
    </row>
    <row r="261" spans="1:7">
      <c r="A261" s="63" t="s">
        <v>765</v>
      </c>
      <c r="B261" s="64" t="s">
        <v>766</v>
      </c>
      <c r="C261" s="65"/>
      <c r="D261" s="65" t="s">
        <v>253</v>
      </c>
      <c r="E261" s="66">
        <f>(_xlfn.IFNA(INDEX(Table2[Column1],MATCH(g_s_15[[#This Row],[GOODS/SERVICE]],Table2[GOODS/SERVICE],0)),""))</f>
        <v>0.01</v>
      </c>
      <c r="F261" s="65" t="s">
        <v>245</v>
      </c>
      <c r="G261" s="66">
        <f>(_xlfn.IFNA(INDEX(Table6[Column1],MATCH(vatnvat16[[#This Row],[VAT/NVAT]],Table6[VAT/NVAT],0)),""))</f>
        <v>0.03</v>
      </c>
    </row>
    <row r="262" spans="1:7">
      <c r="A262" s="63" t="s">
        <v>767</v>
      </c>
      <c r="B262" s="64" t="s">
        <v>768</v>
      </c>
      <c r="C262" s="65"/>
      <c r="D262" s="65" t="s">
        <v>248</v>
      </c>
      <c r="E262" s="66">
        <f>(_xlfn.IFNA(INDEX(Table2[Column1],MATCH(g_s_15[[#This Row],[GOODS/SERVICE]],Table2[GOODS/SERVICE],0)),""))</f>
        <v>0.01</v>
      </c>
      <c r="F262" s="65" t="s">
        <v>250</v>
      </c>
      <c r="G262" s="66">
        <f>(_xlfn.IFNA(INDEX(Table6[Column1],MATCH(vatnvat16[[#This Row],[VAT/NVAT]],Table6[VAT/NVAT],0)),""))</f>
        <v>0.05</v>
      </c>
    </row>
    <row r="263" spans="1:7">
      <c r="A263" s="63" t="s">
        <v>769</v>
      </c>
      <c r="B263" s="64" t="s">
        <v>770</v>
      </c>
      <c r="C263" s="65"/>
      <c r="D263" s="65" t="s">
        <v>248</v>
      </c>
      <c r="E263" s="66">
        <f>(_xlfn.IFNA(INDEX(Table2[Column1],MATCH(g_s_15[[#This Row],[GOODS/SERVICE]],Table2[GOODS/SERVICE],0)),""))</f>
        <v>0.01</v>
      </c>
      <c r="F263" s="65" t="s">
        <v>250</v>
      </c>
      <c r="G263" s="66">
        <f>(_xlfn.IFNA(INDEX(Table6[Column1],MATCH(vatnvat16[[#This Row],[VAT/NVAT]],Table6[VAT/NVAT],0)),""))</f>
        <v>0.05</v>
      </c>
    </row>
    <row r="264" spans="1:7">
      <c r="A264" s="63" t="s">
        <v>771</v>
      </c>
      <c r="B264" s="64" t="s">
        <v>772</v>
      </c>
      <c r="C264" s="65"/>
      <c r="D264" s="65" t="s">
        <v>248</v>
      </c>
      <c r="E264" s="66">
        <f>(_xlfn.IFNA(INDEX(Table2[Column1],MATCH(g_s_15[[#This Row],[GOODS/SERVICE]],Table2[GOODS/SERVICE],0)),""))</f>
        <v>0.01</v>
      </c>
      <c r="F264" s="65" t="s">
        <v>243</v>
      </c>
      <c r="G264" s="66">
        <f>(_xlfn.IFNA(INDEX(Table6[Column1],MATCH(vatnvat16[[#This Row],[VAT/NVAT]],Table6[VAT/NVAT],0)),""))</f>
        <v>0.05</v>
      </c>
    </row>
    <row r="265" spans="1:7">
      <c r="A265" s="63" t="s">
        <v>771</v>
      </c>
      <c r="B265" s="64" t="s">
        <v>773</v>
      </c>
      <c r="C265" s="65"/>
      <c r="D265" s="65" t="s">
        <v>242</v>
      </c>
      <c r="E265" s="66">
        <f>(_xlfn.IFNA(INDEX(Table2[Column1],MATCH(g_s_15[[#This Row],[GOODS/SERVICE]],Table2[GOODS/SERVICE],0)),""))</f>
        <v>0.02</v>
      </c>
      <c r="F265" s="65" t="s">
        <v>243</v>
      </c>
      <c r="G265" s="66">
        <f>(_xlfn.IFNA(INDEX(Table6[Column1],MATCH(vatnvat16[[#This Row],[VAT/NVAT]],Table6[VAT/NVAT],0)),""))</f>
        <v>0.05</v>
      </c>
    </row>
    <row r="266" spans="1:7">
      <c r="A266" s="63" t="s">
        <v>774</v>
      </c>
      <c r="B266" s="64" t="s">
        <v>775</v>
      </c>
      <c r="C266" s="65"/>
      <c r="D266" s="65" t="s">
        <v>249</v>
      </c>
      <c r="E266" s="66">
        <f>(_xlfn.IFNA(INDEX(Table2[Column1],MATCH(g_s_15[[#This Row],[GOODS/SERVICE]],Table2[GOODS/SERVICE],0)),""))</f>
        <v>0.02</v>
      </c>
      <c r="F266" s="65" t="s">
        <v>245</v>
      </c>
      <c r="G266" s="66">
        <f>(_xlfn.IFNA(INDEX(Table6[Column1],MATCH(vatnvat16[[#This Row],[VAT/NVAT]],Table6[VAT/NVAT],0)),""))</f>
        <v>0.03</v>
      </c>
    </row>
    <row r="267" spans="1:7">
      <c r="A267" s="63" t="s">
        <v>776</v>
      </c>
      <c r="B267" s="64" t="s">
        <v>777</v>
      </c>
      <c r="C267" s="65"/>
      <c r="D267" s="65" t="s">
        <v>248</v>
      </c>
      <c r="E267" s="66">
        <f>(_xlfn.IFNA(INDEX(Table2[Column1],MATCH(g_s_15[[#This Row],[GOODS/SERVICE]],Table2[GOODS/SERVICE],0)),""))</f>
        <v>0.01</v>
      </c>
      <c r="F267" s="65" t="s">
        <v>245</v>
      </c>
      <c r="G267" s="66">
        <f>(_xlfn.IFNA(INDEX(Table6[Column1],MATCH(vatnvat16[[#This Row],[VAT/NVAT]],Table6[VAT/NVAT],0)),""))</f>
        <v>0.03</v>
      </c>
    </row>
    <row r="268" spans="1:7">
      <c r="A268" s="63" t="s">
        <v>778</v>
      </c>
      <c r="B268" s="64" t="s">
        <v>779</v>
      </c>
      <c r="C268" s="65"/>
      <c r="D268" s="65" t="s">
        <v>248</v>
      </c>
      <c r="E268" s="66">
        <f>(_xlfn.IFNA(INDEX(Table2[Column1],MATCH(g_s_15[[#This Row],[GOODS/SERVICE]],Table2[GOODS/SERVICE],0)),""))</f>
        <v>0.01</v>
      </c>
      <c r="F268" s="65" t="s">
        <v>245</v>
      </c>
      <c r="G268" s="66">
        <f>(_xlfn.IFNA(INDEX(Table6[Column1],MATCH(vatnvat16[[#This Row],[VAT/NVAT]],Table6[VAT/NVAT],0)),""))</f>
        <v>0.03</v>
      </c>
    </row>
    <row r="269" spans="1:7">
      <c r="A269" s="63" t="s">
        <v>780</v>
      </c>
      <c r="B269" s="64" t="s">
        <v>781</v>
      </c>
      <c r="C269" s="65"/>
      <c r="D269" s="65" t="s">
        <v>248</v>
      </c>
      <c r="E269" s="66">
        <f>(_xlfn.IFNA(INDEX(Table2[Column1],MATCH(g_s_15[[#This Row],[GOODS/SERVICE]],Table2[GOODS/SERVICE],0)),""))</f>
        <v>0.01</v>
      </c>
      <c r="F269" s="65" t="s">
        <v>245</v>
      </c>
      <c r="G269" s="66">
        <f>(_xlfn.IFNA(INDEX(Table6[Column1],MATCH(vatnvat16[[#This Row],[VAT/NVAT]],Table6[VAT/NVAT],0)),""))</f>
        <v>0.03</v>
      </c>
    </row>
    <row r="270" spans="1:7">
      <c r="A270" s="63" t="s">
        <v>782</v>
      </c>
      <c r="B270" s="64" t="s">
        <v>783</v>
      </c>
      <c r="C270" s="65"/>
      <c r="D270" s="65" t="s">
        <v>248</v>
      </c>
      <c r="E270" s="66">
        <f>(_xlfn.IFNA(INDEX(Table2[Column1],MATCH(g_s_15[[#This Row],[GOODS/SERVICE]],Table2[GOODS/SERVICE],0)),""))</f>
        <v>0.01</v>
      </c>
      <c r="F270" s="65" t="s">
        <v>245</v>
      </c>
      <c r="G270" s="66">
        <f>(_xlfn.IFNA(INDEX(Table6[Column1],MATCH(vatnvat16[[#This Row],[VAT/NVAT]],Table6[VAT/NVAT],0)),""))</f>
        <v>0.03</v>
      </c>
    </row>
    <row r="271" spans="1:7">
      <c r="A271" s="63" t="s">
        <v>784</v>
      </c>
      <c r="B271" s="64" t="s">
        <v>785</v>
      </c>
      <c r="C271" s="65"/>
      <c r="D271" s="65" t="s">
        <v>253</v>
      </c>
      <c r="E271" s="66">
        <f>(_xlfn.IFNA(INDEX(Table2[Column1],MATCH(g_s_15[[#This Row],[GOODS/SERVICE]],Table2[GOODS/SERVICE],0)),""))</f>
        <v>0.01</v>
      </c>
      <c r="F271" s="65" t="s">
        <v>250</v>
      </c>
      <c r="G271" s="66">
        <f>(_xlfn.IFNA(INDEX(Table6[Column1],MATCH(vatnvat16[[#This Row],[VAT/NVAT]],Table6[VAT/NVAT],0)),""))</f>
        <v>0.05</v>
      </c>
    </row>
    <row r="272" spans="1:7">
      <c r="A272" s="63" t="s">
        <v>786</v>
      </c>
      <c r="B272" s="64" t="s">
        <v>787</v>
      </c>
      <c r="C272" s="65"/>
      <c r="D272" s="65" t="s">
        <v>248</v>
      </c>
      <c r="E272" s="66">
        <f>(_xlfn.IFNA(INDEX(Table2[Column1],MATCH(g_s_15[[#This Row],[GOODS/SERVICE]],Table2[GOODS/SERVICE],0)),""))</f>
        <v>0.01</v>
      </c>
      <c r="F272" s="65" t="s">
        <v>245</v>
      </c>
      <c r="G272" s="66">
        <f>(_xlfn.IFNA(INDEX(Table6[Column1],MATCH(vatnvat16[[#This Row],[VAT/NVAT]],Table6[VAT/NVAT],0)),""))</f>
        <v>0.03</v>
      </c>
    </row>
    <row r="273" spans="1:28">
      <c r="A273" s="63" t="s">
        <v>788</v>
      </c>
      <c r="B273" s="64" t="s">
        <v>789</v>
      </c>
      <c r="C273" s="65"/>
      <c r="D273" s="65" t="s">
        <v>263</v>
      </c>
      <c r="E273" s="66">
        <f>(_xlfn.IFNA(INDEX(Table2[Column1],MATCH(g_s_15[[#This Row],[GOODS/SERVICE]],Table2[GOODS/SERVICE],0)),""))</f>
        <v>0.02</v>
      </c>
      <c r="F273" s="65" t="s">
        <v>245</v>
      </c>
      <c r="G273" s="66">
        <f>(_xlfn.IFNA(INDEX(Table6[Column1],MATCH(vatnvat16[[#This Row],[VAT/NVAT]],Table6[VAT/NVAT],0)),""))</f>
        <v>0.03</v>
      </c>
    </row>
    <row r="274" spans="1:28">
      <c r="A274" s="63" t="s">
        <v>790</v>
      </c>
      <c r="B274" s="64" t="s">
        <v>791</v>
      </c>
      <c r="C274" s="65"/>
      <c r="D274" s="65" t="s">
        <v>248</v>
      </c>
      <c r="E274" s="66">
        <f>(_xlfn.IFNA(INDEX(Table2[Column1],MATCH(g_s_15[[#This Row],[GOODS/SERVICE]],Table2[GOODS/SERVICE],0)),""))</f>
        <v>0.01</v>
      </c>
      <c r="F274" s="65" t="s">
        <v>245</v>
      </c>
      <c r="G274" s="66">
        <f>(_xlfn.IFNA(INDEX(Table6[Column1],MATCH(vatnvat16[[#This Row],[VAT/NVAT]],Table6[VAT/NVAT],0)),""))</f>
        <v>0.03</v>
      </c>
    </row>
    <row r="275" spans="1:28">
      <c r="A275" s="63" t="s">
        <v>792</v>
      </c>
      <c r="B275" s="64" t="s">
        <v>793</v>
      </c>
      <c r="C275" s="65"/>
      <c r="D275" s="65" t="s">
        <v>248</v>
      </c>
      <c r="E275" s="66">
        <f>(_xlfn.IFNA(INDEX(Table2[Column1],MATCH(g_s_15[[#This Row],[GOODS/SERVICE]],Table2[GOODS/SERVICE],0)),""))</f>
        <v>0.01</v>
      </c>
      <c r="F275" s="65" t="s">
        <v>245</v>
      </c>
      <c r="G275" s="66">
        <f>(_xlfn.IFNA(INDEX(Table6[Column1],MATCH(vatnvat16[[#This Row],[VAT/NVAT]],Table6[VAT/NVAT],0)),""))</f>
        <v>0.03</v>
      </c>
    </row>
    <row r="276" spans="1:28">
      <c r="A276" s="63" t="s">
        <v>794</v>
      </c>
      <c r="B276" s="64" t="s">
        <v>795</v>
      </c>
      <c r="C276" s="65"/>
      <c r="D276" s="65" t="s">
        <v>248</v>
      </c>
      <c r="E276" s="66">
        <f>(_xlfn.IFNA(INDEX(Table2[Column1],MATCH(g_s_15[[#This Row],[GOODS/SERVICE]],Table2[GOODS/SERVICE],0)),""))</f>
        <v>0.01</v>
      </c>
      <c r="F276" s="65" t="s">
        <v>245</v>
      </c>
      <c r="G276" s="66">
        <f>(_xlfn.IFNA(INDEX(Table6[Column1],MATCH(vatnvat16[[#This Row],[VAT/NVAT]],Table6[VAT/NVAT],0)),""))</f>
        <v>0.03</v>
      </c>
    </row>
    <row r="277" spans="1:28">
      <c r="A277" s="72" t="s">
        <v>796</v>
      </c>
      <c r="B277" s="64" t="s">
        <v>797</v>
      </c>
      <c r="C277" s="73"/>
      <c r="D277" s="65" t="s">
        <v>263</v>
      </c>
      <c r="E277" s="66">
        <f>(_xlfn.IFNA(INDEX(Table2[Column1],MATCH(g_s_15[[#This Row],[GOODS/SERVICE]],Table2[GOODS/SERVICE],0)),""))</f>
        <v>0.02</v>
      </c>
      <c r="F277" s="65" t="s">
        <v>245</v>
      </c>
      <c r="G277" s="66">
        <f>(_xlfn.IFNA(INDEX(Table6[Column1],MATCH(vatnvat16[[#This Row],[VAT/NVAT]],Table6[VAT/NVAT],0)),""))</f>
        <v>0.03</v>
      </c>
    </row>
    <row r="278" spans="1:28">
      <c r="A278" s="74"/>
      <c r="B278" s="75"/>
      <c r="C278" s="74"/>
      <c r="D278" s="74"/>
      <c r="E278" s="76"/>
      <c r="F278" s="74"/>
      <c r="G278" s="76"/>
    </row>
    <row r="279" spans="1:28" ht="15.75" customHeight="1">
      <c r="A279" s="77" t="s">
        <v>811</v>
      </c>
      <c r="B279" s="78" t="s">
        <v>232</v>
      </c>
      <c r="C279" s="77" t="s">
        <v>233</v>
      </c>
      <c r="D279" s="79" t="s">
        <v>234</v>
      </c>
      <c r="E279" s="62" t="s">
        <v>235</v>
      </c>
      <c r="F279" s="79" t="s">
        <v>236</v>
      </c>
      <c r="G279" s="62" t="s">
        <v>237</v>
      </c>
    </row>
    <row r="280" spans="1:28">
      <c r="A280" s="80" t="s">
        <v>828</v>
      </c>
      <c r="B280" s="80" t="s">
        <v>636</v>
      </c>
      <c r="C280" s="81"/>
      <c r="D280" s="82"/>
      <c r="E280" s="66" t="str">
        <f>(_xlfn.IFNA(INDEX(Table2[Column1],MATCH(newSupply[[#This Row],[GOODS/SERVICE]],Table2[GOODS/SERVICE],0)),""))</f>
        <v/>
      </c>
      <c r="G280" s="66" t="str">
        <f>(_xlfn.IFNA(INDEX(Table6[Column1],MATCH(newSupply[[#This Row],[VAT/NVAT]],Table6[VAT/NVAT],0)),""))</f>
        <v/>
      </c>
      <c r="J280" s="377" t="s">
        <v>812</v>
      </c>
      <c r="K280" s="378"/>
      <c r="L280" s="378"/>
      <c r="Z280" s="85" t="s">
        <v>812</v>
      </c>
      <c r="AA280" s="85"/>
      <c r="AB280" s="85"/>
    </row>
    <row r="281" spans="1:28">
      <c r="A281" s="80" t="s">
        <v>829</v>
      </c>
      <c r="B281" s="80" t="s">
        <v>830</v>
      </c>
      <c r="C281" s="81"/>
      <c r="D281" s="82" t="s">
        <v>249</v>
      </c>
      <c r="E281" s="66">
        <f>(_xlfn.IFNA(INDEX(Table2[Column1],MATCH(newSupply[[#This Row],[GOODS/SERVICE]],Table2[GOODS/SERVICE],0)),""))</f>
        <v>0.02</v>
      </c>
      <c r="F281" s="83" t="s">
        <v>245</v>
      </c>
      <c r="G281" s="86">
        <f>(_xlfn.IFNA(INDEX(Table6[Column1],MATCH(newSupply[[#This Row],[VAT/NVAT]],Table6[VAT/NVAT],0)),""))</f>
        <v>0.03</v>
      </c>
      <c r="J281" s="378" t="e" vm="1">
        <v>#VALUE!</v>
      </c>
      <c r="K281" s="378"/>
      <c r="L281" s="378"/>
      <c r="M281" s="378"/>
      <c r="N281" s="378"/>
      <c r="O281" s="378"/>
      <c r="P281" s="378"/>
      <c r="Q281" s="378"/>
      <c r="R281" s="378"/>
      <c r="S281" s="378"/>
      <c r="T281" s="378"/>
      <c r="Z281" s="87" t="s">
        <v>234</v>
      </c>
      <c r="AA281" s="88" t="s">
        <v>813</v>
      </c>
      <c r="AB281" s="85" t="s">
        <v>814</v>
      </c>
    </row>
    <row r="282" spans="1:28">
      <c r="A282" s="80" t="s">
        <v>831</v>
      </c>
      <c r="B282" s="80" t="s">
        <v>832</v>
      </c>
      <c r="C282" s="81"/>
      <c r="D282" s="82" t="s">
        <v>249</v>
      </c>
      <c r="E282" s="66">
        <f>(_xlfn.IFNA(INDEX(Table2[Column1],MATCH(newSupply[[#This Row],[GOODS/SERVICE]],Table2[GOODS/SERVICE],0)),""))</f>
        <v>0.02</v>
      </c>
      <c r="F282" s="83" t="s">
        <v>245</v>
      </c>
      <c r="G282" s="86">
        <f>(_xlfn.IFNA(INDEX(Table6[Column1],MATCH(newSupply[[#This Row],[VAT/NVAT]],Table6[VAT/NVAT],0)),""))</f>
        <v>0.03</v>
      </c>
      <c r="J282" s="378"/>
      <c r="K282" s="378"/>
      <c r="L282" s="378"/>
      <c r="M282" s="378"/>
      <c r="N282" s="378"/>
      <c r="O282" s="378"/>
      <c r="P282" s="378"/>
      <c r="Q282" s="378"/>
      <c r="R282" s="378"/>
      <c r="S282" s="378"/>
      <c r="T282" s="378"/>
      <c r="Z282" s="85" t="s">
        <v>244</v>
      </c>
      <c r="AA282" s="89" t="s">
        <v>815</v>
      </c>
      <c r="AB282" s="90">
        <v>0.02</v>
      </c>
    </row>
    <row r="283" spans="1:28">
      <c r="A283" s="80"/>
      <c r="B283" s="80" t="s">
        <v>1199</v>
      </c>
      <c r="C283" s="81"/>
      <c r="D283" s="82"/>
      <c r="E283" s="66" t="str">
        <f>(_xlfn.IFNA(INDEX(Table2[Column1],MATCH(newSupply[[#This Row],[GOODS/SERVICE]],Table2[GOODS/SERVICE],0)),""))</f>
        <v/>
      </c>
      <c r="G283" s="86" t="str">
        <f>(_xlfn.IFNA(INDEX(Table6[Column1],MATCH(newSupply[[#This Row],[VAT/NVAT]],Table6[VAT/NVAT],0)),""))</f>
        <v/>
      </c>
      <c r="J283" s="378"/>
      <c r="K283" s="378"/>
      <c r="L283" s="378"/>
      <c r="M283" s="378"/>
      <c r="N283" s="378"/>
      <c r="O283" s="378"/>
      <c r="P283" s="378"/>
      <c r="Q283" s="378"/>
      <c r="R283" s="378"/>
      <c r="S283" s="378"/>
      <c r="T283" s="378"/>
      <c r="Z283" s="85" t="s">
        <v>249</v>
      </c>
      <c r="AA283" s="89"/>
      <c r="AB283" s="90">
        <v>0.02</v>
      </c>
    </row>
    <row r="284" spans="1:28">
      <c r="A284" s="80"/>
      <c r="B284" s="80"/>
      <c r="C284" s="81"/>
      <c r="D284" s="82"/>
      <c r="E284" s="66" t="str">
        <f>(_xlfn.IFNA(INDEX(Table2[Column1],MATCH(newSupply[[#This Row],[GOODS/SERVICE]],Table2[GOODS/SERVICE],0)),""))</f>
        <v/>
      </c>
      <c r="G284" s="86" t="str">
        <f>(_xlfn.IFNA(INDEX(Table6[Column1],MATCH(newSupply[[#This Row],[VAT/NVAT]],Table6[VAT/NVAT],0)),""))</f>
        <v/>
      </c>
      <c r="J284" s="378"/>
      <c r="K284" s="378"/>
      <c r="L284" s="378"/>
      <c r="M284" s="378"/>
      <c r="N284" s="378"/>
      <c r="O284" s="378"/>
      <c r="P284" s="378"/>
      <c r="Q284" s="378"/>
      <c r="R284" s="378"/>
      <c r="S284" s="378"/>
      <c r="T284" s="378"/>
      <c r="Z284" s="85" t="s">
        <v>253</v>
      </c>
      <c r="AA284" s="89"/>
      <c r="AB284" s="90">
        <v>0.01</v>
      </c>
    </row>
    <row r="285" spans="1:28">
      <c r="A285" s="80"/>
      <c r="B285" s="80"/>
      <c r="C285" s="81"/>
      <c r="D285" s="82"/>
      <c r="E285" s="66" t="str">
        <f>(_xlfn.IFNA(INDEX(Table2[Column1],MATCH(newSupply[[#This Row],[GOODS/SERVICE]],Table2[GOODS/SERVICE],0)),""))</f>
        <v/>
      </c>
      <c r="G285" s="86" t="str">
        <f>(_xlfn.IFNA(INDEX(Table6[Column1],MATCH(newSupply[[#This Row],[VAT/NVAT]],Table6[VAT/NVAT],0)),""))</f>
        <v/>
      </c>
      <c r="J285" s="378"/>
      <c r="K285" s="378"/>
      <c r="L285" s="378"/>
      <c r="M285" s="378"/>
      <c r="N285" s="378"/>
      <c r="O285" s="378"/>
      <c r="P285" s="378"/>
      <c r="Q285" s="378"/>
      <c r="R285" s="378"/>
      <c r="S285" s="378"/>
      <c r="T285" s="378"/>
      <c r="Z285" s="85" t="s">
        <v>256</v>
      </c>
      <c r="AA285" s="89"/>
      <c r="AB285" s="90">
        <v>0.05</v>
      </c>
    </row>
    <row r="286" spans="1:28">
      <c r="A286" s="80"/>
      <c r="B286" s="80"/>
      <c r="C286" s="81"/>
      <c r="D286" s="82"/>
      <c r="E286" s="66" t="str">
        <f>(_xlfn.IFNA(INDEX(Table2[Column1],MATCH(newSupply[[#This Row],[GOODS/SERVICE]],Table2[GOODS/SERVICE],0)),""))</f>
        <v/>
      </c>
      <c r="G286" s="86" t="str">
        <f>(_xlfn.IFNA(INDEX(Table6[Column1],MATCH(newSupply[[#This Row],[VAT/NVAT]],Table6[VAT/NVAT],0)),""))</f>
        <v/>
      </c>
      <c r="J286" s="378"/>
      <c r="K286" s="378"/>
      <c r="L286" s="378"/>
      <c r="M286" s="378"/>
      <c r="N286" s="378"/>
      <c r="O286" s="378"/>
      <c r="P286" s="378"/>
      <c r="Q286" s="378"/>
      <c r="R286" s="378"/>
      <c r="S286" s="378"/>
      <c r="T286" s="378"/>
      <c r="Z286" s="85" t="s">
        <v>259</v>
      </c>
      <c r="AA286" s="89"/>
      <c r="AB286" s="90">
        <v>0.05</v>
      </c>
    </row>
    <row r="287" spans="1:28">
      <c r="A287" s="80"/>
      <c r="B287" s="80"/>
      <c r="C287" s="81"/>
      <c r="D287" s="82"/>
      <c r="E287" s="66" t="str">
        <f>(_xlfn.IFNA(INDEX(Table2[Column1],MATCH(newSupply[[#This Row],[GOODS/SERVICE]],Table2[GOODS/SERVICE],0)),""))</f>
        <v/>
      </c>
      <c r="G287" s="86" t="str">
        <f>(_xlfn.IFNA(INDEX(Table6[Column1],MATCH(newSupply[[#This Row],[VAT/NVAT]],Table6[VAT/NVAT],0)),""))</f>
        <v/>
      </c>
      <c r="J287" s="378"/>
      <c r="K287" s="378"/>
      <c r="L287" s="378"/>
      <c r="M287" s="378"/>
      <c r="N287" s="378"/>
      <c r="O287" s="378"/>
      <c r="P287" s="378"/>
      <c r="Q287" s="378"/>
      <c r="R287" s="378"/>
      <c r="S287" s="378"/>
      <c r="T287" s="378"/>
      <c r="Z287" s="85" t="s">
        <v>242</v>
      </c>
      <c r="AA287" s="89"/>
      <c r="AB287" s="90">
        <v>0.02</v>
      </c>
    </row>
    <row r="288" spans="1:28">
      <c r="A288" s="80"/>
      <c r="B288" s="80"/>
      <c r="C288" s="81"/>
      <c r="D288" s="82"/>
      <c r="E288" s="66" t="str">
        <f>(_xlfn.IFNA(INDEX(Table2[Column1],MATCH(newSupply[[#This Row],[GOODS/SERVICE]],Table2[GOODS/SERVICE],0)),""))</f>
        <v/>
      </c>
      <c r="G288" s="86" t="str">
        <f>(_xlfn.IFNA(INDEX(Table6[Column1],MATCH(newSupply[[#This Row],[VAT/NVAT]],Table6[VAT/NVAT],0)),""))</f>
        <v/>
      </c>
      <c r="J288" s="378"/>
      <c r="K288" s="378"/>
      <c r="L288" s="378"/>
      <c r="M288" s="378"/>
      <c r="N288" s="378"/>
      <c r="O288" s="378"/>
      <c r="P288" s="378"/>
      <c r="Q288" s="378"/>
      <c r="R288" s="378"/>
      <c r="S288" s="378"/>
      <c r="T288" s="378"/>
      <c r="Z288" s="85" t="s">
        <v>263</v>
      </c>
      <c r="AA288" s="89"/>
      <c r="AB288" s="90">
        <v>0.02</v>
      </c>
    </row>
    <row r="289" spans="1:28">
      <c r="A289" s="80"/>
      <c r="B289" s="80"/>
      <c r="C289" s="81"/>
      <c r="D289" s="82"/>
      <c r="E289" s="66" t="str">
        <f>(_xlfn.IFNA(INDEX(Table2[Column1],MATCH(newSupply[[#This Row],[GOODS/SERVICE]],Table2[GOODS/SERVICE],0)),""))</f>
        <v/>
      </c>
      <c r="G289" s="86" t="str">
        <f>(_xlfn.IFNA(INDEX(Table6[Column1],MATCH(newSupply[[#This Row],[VAT/NVAT]],Table6[VAT/NVAT],0)),""))</f>
        <v/>
      </c>
      <c r="J289" s="378"/>
      <c r="K289" s="378"/>
      <c r="L289" s="378"/>
      <c r="M289" s="378"/>
      <c r="N289" s="378"/>
      <c r="O289" s="378"/>
      <c r="P289" s="378"/>
      <c r="Q289" s="378"/>
      <c r="R289" s="378"/>
      <c r="S289" s="378"/>
      <c r="T289" s="378"/>
      <c r="Z289" s="85" t="s">
        <v>248</v>
      </c>
      <c r="AA289" s="89" t="s">
        <v>816</v>
      </c>
      <c r="AB289" s="90">
        <v>0.01</v>
      </c>
    </row>
    <row r="290" spans="1:28">
      <c r="A290" s="80"/>
      <c r="B290" s="80"/>
      <c r="C290" s="81"/>
      <c r="D290" s="82"/>
      <c r="E290" s="66" t="str">
        <f>(_xlfn.IFNA(INDEX(Table2[Column1],MATCH(newSupply[[#This Row],[GOODS/SERVICE]],Table2[GOODS/SERVICE],0)),""))</f>
        <v/>
      </c>
      <c r="G290" s="86" t="str">
        <f>(_xlfn.IFNA(INDEX(Table6[Column1],MATCH(newSupply[[#This Row],[VAT/NVAT]],Table6[VAT/NVAT],0)),""))</f>
        <v/>
      </c>
      <c r="J290" s="378"/>
      <c r="K290" s="378"/>
      <c r="L290" s="378"/>
      <c r="M290" s="378"/>
      <c r="N290" s="378"/>
      <c r="O290" s="378"/>
      <c r="P290" s="378"/>
      <c r="Q290" s="378"/>
      <c r="R290" s="378"/>
      <c r="S290" s="378"/>
      <c r="T290" s="378"/>
      <c r="Z290" s="85" t="s">
        <v>268</v>
      </c>
      <c r="AA290" s="89"/>
      <c r="AB290" s="90">
        <v>0.05</v>
      </c>
    </row>
    <row r="291" spans="1:28">
      <c r="A291" s="80"/>
      <c r="B291" s="80"/>
      <c r="C291" s="81"/>
      <c r="D291" s="82"/>
      <c r="E291" s="66" t="str">
        <f>(_xlfn.IFNA(INDEX(Table2[Column1],MATCH(newSupply[[#This Row],[GOODS/SERVICE]],Table2[GOODS/SERVICE],0)),""))</f>
        <v/>
      </c>
      <c r="G291" s="86" t="str">
        <f>(_xlfn.IFNA(INDEX(Table6[Column1],MATCH(newSupply[[#This Row],[VAT/NVAT]],Table6[VAT/NVAT],0)),""))</f>
        <v/>
      </c>
      <c r="J291" s="378"/>
      <c r="K291" s="378"/>
      <c r="L291" s="378"/>
      <c r="M291" s="378"/>
      <c r="N291" s="378"/>
      <c r="O291" s="378"/>
      <c r="P291" s="378"/>
      <c r="Q291" s="378"/>
      <c r="R291" s="378"/>
      <c r="S291" s="378"/>
      <c r="T291" s="378"/>
      <c r="Z291" s="91"/>
      <c r="AA291" s="85"/>
      <c r="AB291" s="85"/>
    </row>
    <row r="292" spans="1:28">
      <c r="A292" s="80"/>
      <c r="B292" s="80"/>
      <c r="C292" s="81"/>
      <c r="D292" s="82"/>
      <c r="E292" s="66" t="str">
        <f>(_xlfn.IFNA(INDEX(Table2[Column1],MATCH(newSupply[[#This Row],[GOODS/SERVICE]],Table2[GOODS/SERVICE],0)),""))</f>
        <v/>
      </c>
      <c r="G292" s="86" t="str">
        <f>(_xlfn.IFNA(INDEX(Table6[Column1],MATCH(newSupply[[#This Row],[VAT/NVAT]],Table6[VAT/NVAT],0)),""))</f>
        <v/>
      </c>
      <c r="J292" s="378"/>
      <c r="K292" s="378"/>
      <c r="L292" s="378"/>
      <c r="M292" s="378"/>
      <c r="N292" s="378"/>
      <c r="O292" s="378"/>
      <c r="P292" s="378"/>
      <c r="Q292" s="378"/>
      <c r="R292" s="378"/>
      <c r="S292" s="378"/>
      <c r="T292" s="378"/>
      <c r="Z292" s="87" t="s">
        <v>236</v>
      </c>
      <c r="AA292" s="90" t="s">
        <v>813</v>
      </c>
      <c r="AB292" s="85" t="s">
        <v>814</v>
      </c>
    </row>
    <row r="293" spans="1:28">
      <c r="A293" s="80"/>
      <c r="B293" s="80"/>
      <c r="C293" s="81"/>
      <c r="D293" s="82"/>
      <c r="E293" s="66" t="str">
        <f>(_xlfn.IFNA(INDEX(Table2[Column1],MATCH(newSupply[[#This Row],[GOODS/SERVICE]],Table2[GOODS/SERVICE],0)),""))</f>
        <v/>
      </c>
      <c r="G293" s="86" t="str">
        <f>(_xlfn.IFNA(INDEX(Table6[Column1],MATCH(newSupply[[#This Row],[VAT/NVAT]],Table6[VAT/NVAT],0)),""))</f>
        <v/>
      </c>
      <c r="J293" s="378"/>
      <c r="K293" s="378"/>
      <c r="L293" s="378"/>
      <c r="M293" s="378"/>
      <c r="N293" s="378"/>
      <c r="O293" s="378"/>
      <c r="P293" s="378"/>
      <c r="Q293" s="378"/>
      <c r="R293" s="378"/>
      <c r="S293" s="378"/>
      <c r="T293" s="378"/>
      <c r="Z293" s="92" t="s">
        <v>245</v>
      </c>
      <c r="AA293" s="93" t="s">
        <v>238</v>
      </c>
      <c r="AB293" s="90">
        <v>0.03</v>
      </c>
    </row>
    <row r="294" spans="1:28">
      <c r="A294" s="80"/>
      <c r="B294" s="80"/>
      <c r="C294" s="81"/>
      <c r="D294" s="82"/>
      <c r="E294" s="66" t="str">
        <f>(_xlfn.IFNA(INDEX(Table2[Column1],MATCH(newSupply[[#This Row],[GOODS/SERVICE]],Table2[GOODS/SERVICE],0)),""))</f>
        <v/>
      </c>
      <c r="G294" s="86" t="str">
        <f>(_xlfn.IFNA(INDEX(Table6[Column1],MATCH(newSupply[[#This Row],[VAT/NVAT]],Table6[VAT/NVAT],0)),""))</f>
        <v/>
      </c>
      <c r="J294" s="378"/>
      <c r="K294" s="378"/>
      <c r="L294" s="378"/>
      <c r="M294" s="378"/>
      <c r="N294" s="378"/>
      <c r="O294" s="378"/>
      <c r="P294" s="378"/>
      <c r="Q294" s="378"/>
      <c r="R294" s="378"/>
      <c r="S294" s="378"/>
      <c r="T294" s="378"/>
      <c r="Z294" s="92" t="s">
        <v>243</v>
      </c>
      <c r="AA294" s="93" t="s">
        <v>239</v>
      </c>
      <c r="AB294" s="90">
        <v>0.05</v>
      </c>
    </row>
    <row r="295" spans="1:28">
      <c r="A295" s="80"/>
      <c r="B295" s="80"/>
      <c r="C295" s="81"/>
      <c r="D295" s="82"/>
      <c r="E295" s="66" t="str">
        <f>(_xlfn.IFNA(INDEX(Table2[Column1],MATCH(newSupply[[#This Row],[GOODS/SERVICE]],Table2[GOODS/SERVICE],0)),""))</f>
        <v/>
      </c>
      <c r="G295" s="86" t="str">
        <f>(_xlfn.IFNA(INDEX(Table6[Column1],MATCH(newSupply[[#This Row],[VAT/NVAT]],Table6[VAT/NVAT],0)),""))</f>
        <v/>
      </c>
      <c r="I295" s="84"/>
      <c r="J295" s="378"/>
      <c r="K295" s="378"/>
      <c r="L295" s="378"/>
      <c r="M295" s="378"/>
      <c r="N295" s="378"/>
      <c r="O295" s="378"/>
      <c r="P295" s="378"/>
      <c r="Q295" s="378"/>
      <c r="R295" s="378"/>
      <c r="S295" s="378"/>
      <c r="T295" s="378"/>
      <c r="Z295" s="94" t="s">
        <v>250</v>
      </c>
      <c r="AA295" s="93" t="s">
        <v>239</v>
      </c>
      <c r="AB295" s="90">
        <v>0.05</v>
      </c>
    </row>
    <row r="296" spans="1:28">
      <c r="A296" s="80"/>
      <c r="B296" s="80"/>
      <c r="C296" s="81"/>
      <c r="D296" s="82"/>
      <c r="E296" s="66" t="str">
        <f>(_xlfn.IFNA(INDEX(Table2[Column1],MATCH(newSupply[[#This Row],[GOODS/SERVICE]],Table2[GOODS/SERVICE],0)),""))</f>
        <v/>
      </c>
      <c r="G296" s="86" t="str">
        <f>(_xlfn.IFNA(INDEX(Table6[Column1],MATCH(newSupply[[#This Row],[VAT/NVAT]],Table6[VAT/NVAT],0)),""))</f>
        <v/>
      </c>
      <c r="I296" s="84"/>
      <c r="J296" s="378"/>
      <c r="K296" s="378"/>
      <c r="L296" s="378"/>
      <c r="M296" s="378"/>
      <c r="N296" s="378"/>
      <c r="O296" s="378"/>
      <c r="P296" s="378"/>
      <c r="Q296" s="378"/>
      <c r="R296" s="378"/>
      <c r="S296" s="378"/>
      <c r="T296" s="378"/>
    </row>
    <row r="297" spans="1:28">
      <c r="A297" s="80"/>
      <c r="B297" s="80"/>
      <c r="C297" s="81"/>
      <c r="D297" s="82"/>
      <c r="E297" s="66" t="str">
        <f>(_xlfn.IFNA(INDEX(Table2[Column1],MATCH(newSupply[[#This Row],[GOODS/SERVICE]],Table2[GOODS/SERVICE],0)),""))</f>
        <v/>
      </c>
      <c r="G297" s="86" t="str">
        <f>(_xlfn.IFNA(INDEX(Table6[Column1],MATCH(newSupply[[#This Row],[VAT/NVAT]],Table6[VAT/NVAT],0)),""))</f>
        <v/>
      </c>
      <c r="J297" s="378"/>
      <c r="K297" s="378"/>
      <c r="L297" s="378"/>
      <c r="M297" s="378"/>
      <c r="N297" s="378"/>
      <c r="O297" s="378"/>
      <c r="P297" s="378"/>
      <c r="Q297" s="378"/>
      <c r="R297" s="378"/>
      <c r="S297" s="378"/>
      <c r="T297" s="378"/>
    </row>
    <row r="298" spans="1:28">
      <c r="A298" s="80"/>
      <c r="B298" s="80"/>
      <c r="C298" s="81"/>
      <c r="D298" s="82"/>
      <c r="E298" s="66" t="str">
        <f>(_xlfn.IFNA(INDEX(Table2[Column1],MATCH(newSupply[[#This Row],[GOODS/SERVICE]],Table2[GOODS/SERVICE],0)),""))</f>
        <v/>
      </c>
      <c r="G298" s="86" t="str">
        <f>(_xlfn.IFNA(INDEX(Table6[Column1],MATCH(newSupply[[#This Row],[VAT/NVAT]],Table6[VAT/NVAT],0)),""))</f>
        <v/>
      </c>
      <c r="J298" s="378"/>
      <c r="K298" s="378"/>
      <c r="L298" s="378"/>
      <c r="M298" s="378"/>
      <c r="N298" s="378"/>
      <c r="O298" s="378"/>
      <c r="P298" s="378"/>
      <c r="Q298" s="378"/>
      <c r="R298" s="378"/>
      <c r="S298" s="378"/>
      <c r="T298" s="378"/>
    </row>
    <row r="299" spans="1:28">
      <c r="A299" s="95"/>
      <c r="D299" s="82"/>
      <c r="E299" s="66" t="str">
        <f>(_xlfn.IFNA(INDEX(Table2[Column1],MATCH(newSupply[[#This Row],[GOODS/SERVICE]],Table2[GOODS/SERVICE],0)),""))</f>
        <v/>
      </c>
      <c r="G299" s="96" t="str">
        <f>(_xlfn.IFNA(INDEX(Table6[Column1],MATCH(newSupply[[#This Row],[VAT/NVAT]],Table6[VAT/NVAT],0)),""))</f>
        <v/>
      </c>
      <c r="J299" s="378"/>
      <c r="K299" s="378"/>
      <c r="L299" s="378"/>
      <c r="M299" s="378"/>
      <c r="N299" s="378"/>
      <c r="O299" s="378"/>
      <c r="P299" s="378"/>
      <c r="Q299" s="378"/>
      <c r="R299" s="378"/>
      <c r="S299" s="378"/>
      <c r="T299" s="378"/>
    </row>
    <row r="300" spans="1:28">
      <c r="A300" s="95"/>
      <c r="D300" s="82"/>
      <c r="E300" s="66" t="str">
        <f>(_xlfn.IFNA(INDEX(Table2[Column1],MATCH(newSupply[[#This Row],[GOODS/SERVICE]],Table2[GOODS/SERVICE],0)),""))</f>
        <v/>
      </c>
      <c r="G300" s="96" t="str">
        <f>(_xlfn.IFNA(INDEX(Table6[Column1],MATCH(newSupply[[#This Row],[VAT/NVAT]],Table6[VAT/NVAT],0)),""))</f>
        <v/>
      </c>
      <c r="I300" s="84"/>
      <c r="J300" s="378"/>
      <c r="K300" s="378"/>
      <c r="L300" s="378"/>
      <c r="M300" s="378"/>
      <c r="N300" s="378"/>
      <c r="O300" s="378"/>
      <c r="P300" s="378"/>
      <c r="Q300" s="378"/>
      <c r="R300" s="378"/>
      <c r="S300" s="378"/>
      <c r="T300" s="378"/>
    </row>
    <row r="301" spans="1:28">
      <c r="A301" s="95"/>
      <c r="D301" s="82"/>
      <c r="E301" s="66" t="str">
        <f>(_xlfn.IFNA(INDEX(Table2[Column1],MATCH(newSupply[[#This Row],[GOODS/SERVICE]],Table2[GOODS/SERVICE],0)),""))</f>
        <v/>
      </c>
      <c r="G301" s="96" t="str">
        <f>(_xlfn.IFNA(INDEX(Table6[Column1],MATCH(newSupply[[#This Row],[VAT/NVAT]],Table6[VAT/NVAT],0)),""))</f>
        <v/>
      </c>
      <c r="I301" s="84"/>
      <c r="J301" s="378"/>
      <c r="K301" s="378"/>
      <c r="L301" s="378"/>
      <c r="M301" s="378"/>
      <c r="N301" s="378"/>
      <c r="O301" s="378"/>
      <c r="P301" s="378"/>
      <c r="Q301" s="378"/>
      <c r="R301" s="378"/>
      <c r="S301" s="378"/>
      <c r="T301" s="378"/>
    </row>
    <row r="302" spans="1:28">
      <c r="A302" s="95"/>
      <c r="D302" s="82"/>
      <c r="E302" s="66" t="str">
        <f>(_xlfn.IFNA(INDEX(Table2[Column1],MATCH(newSupply[[#This Row],[GOODS/SERVICE]],Table2[GOODS/SERVICE],0)),""))</f>
        <v/>
      </c>
      <c r="G302" s="96" t="str">
        <f>(_xlfn.IFNA(INDEX(Table6[Column1],MATCH(newSupply[[#This Row],[VAT/NVAT]],Table6[VAT/NVAT],0)),""))</f>
        <v/>
      </c>
      <c r="I302" s="84"/>
      <c r="J302" s="378"/>
      <c r="K302" s="378"/>
      <c r="L302" s="378"/>
      <c r="M302" s="378"/>
      <c r="N302" s="378"/>
      <c r="O302" s="378"/>
      <c r="P302" s="378"/>
      <c r="Q302" s="378"/>
      <c r="R302" s="378"/>
      <c r="S302" s="378"/>
      <c r="T302" s="378"/>
    </row>
    <row r="303" spans="1:28">
      <c r="A303" s="95"/>
      <c r="D303" s="82"/>
      <c r="E303" s="66" t="str">
        <f>(_xlfn.IFNA(INDEX(Table2[Column1],MATCH(newSupply[[#This Row],[GOODS/SERVICE]],Table2[GOODS/SERVICE],0)),""))</f>
        <v/>
      </c>
      <c r="G303" s="96" t="str">
        <f>(_xlfn.IFNA(INDEX(Table6[Column1],MATCH(newSupply[[#This Row],[VAT/NVAT]],Table6[VAT/NVAT],0)),""))</f>
        <v/>
      </c>
      <c r="I303" s="84"/>
      <c r="J303" s="378"/>
      <c r="K303" s="378"/>
      <c r="L303" s="378"/>
      <c r="M303" s="378"/>
      <c r="N303" s="378"/>
      <c r="O303" s="378"/>
      <c r="P303" s="378"/>
      <c r="Q303" s="378"/>
      <c r="R303" s="378"/>
      <c r="S303" s="378"/>
      <c r="T303" s="378"/>
    </row>
    <row r="304" spans="1:28">
      <c r="A304" s="95"/>
      <c r="D304" s="82"/>
      <c r="E304" s="66" t="str">
        <f>(_xlfn.IFNA(INDEX(Table2[Column1],MATCH(newSupply[[#This Row],[GOODS/SERVICE]],Table2[GOODS/SERVICE],0)),""))</f>
        <v/>
      </c>
      <c r="G304" s="96" t="str">
        <f>(_xlfn.IFNA(INDEX(Table6[Column1],MATCH(newSupply[[#This Row],[VAT/NVAT]],Table6[VAT/NVAT],0)),""))</f>
        <v/>
      </c>
      <c r="J304" s="378"/>
      <c r="K304" s="378"/>
      <c r="L304" s="378"/>
      <c r="M304" s="378"/>
      <c r="N304" s="378"/>
      <c r="O304" s="378"/>
      <c r="P304" s="378"/>
      <c r="Q304" s="378"/>
      <c r="R304" s="378"/>
      <c r="S304" s="378"/>
      <c r="T304" s="378"/>
    </row>
    <row r="305" spans="1:20">
      <c r="A305" s="95"/>
      <c r="D305" s="82"/>
      <c r="E305" s="66" t="str">
        <f>(_xlfn.IFNA(INDEX(Table2[Column1],MATCH(newSupply[[#This Row],[GOODS/SERVICE]],Table2[GOODS/SERVICE],0)),""))</f>
        <v/>
      </c>
      <c r="G305" s="96" t="str">
        <f>(_xlfn.IFNA(INDEX(Table6[Column1],MATCH(newSupply[[#This Row],[VAT/NVAT]],Table6[VAT/NVAT],0)),""))</f>
        <v/>
      </c>
      <c r="J305" s="378"/>
      <c r="K305" s="378"/>
      <c r="L305" s="378"/>
      <c r="M305" s="378"/>
      <c r="N305" s="378"/>
      <c r="O305" s="378"/>
      <c r="P305" s="378"/>
      <c r="Q305" s="378"/>
      <c r="R305" s="378"/>
      <c r="S305" s="378"/>
      <c r="T305" s="378"/>
    </row>
    <row r="306" spans="1:20">
      <c r="A306" s="95"/>
      <c r="D306" s="82"/>
      <c r="E306" s="66" t="str">
        <f>(_xlfn.IFNA(INDEX(Table2[Column1],MATCH(newSupply[[#This Row],[GOODS/SERVICE]],Table2[GOODS/SERVICE],0)),""))</f>
        <v/>
      </c>
      <c r="G306" s="96" t="str">
        <f>(_xlfn.IFNA(INDEX(Table6[Column1],MATCH(newSupply[[#This Row],[VAT/NVAT]],Table6[VAT/NVAT],0)),""))</f>
        <v/>
      </c>
    </row>
    <row r="307" spans="1:20">
      <c r="A307" s="95"/>
      <c r="D307" s="82"/>
      <c r="E307" s="66" t="str">
        <f>(_xlfn.IFNA(INDEX(Table2[Column1],MATCH(newSupply[[#This Row],[GOODS/SERVICE]],Table2[GOODS/SERVICE],0)),""))</f>
        <v/>
      </c>
      <c r="G307" s="96" t="str">
        <f>(_xlfn.IFNA(INDEX(Table6[Column1],MATCH(newSupply[[#This Row],[VAT/NVAT]],Table6[VAT/NVAT],0)),""))</f>
        <v/>
      </c>
    </row>
    <row r="308" spans="1:20">
      <c r="A308" s="95"/>
      <c r="D308" s="82"/>
      <c r="E308" s="66" t="str">
        <f>(_xlfn.IFNA(INDEX(Table2[Column1],MATCH(newSupply[[#This Row],[GOODS/SERVICE]],Table2[GOODS/SERVICE],0)),""))</f>
        <v/>
      </c>
      <c r="G308" s="96" t="str">
        <f>(_xlfn.IFNA(INDEX(Table6[Column1],MATCH(newSupply[[#This Row],[VAT/NVAT]],Table6[VAT/NVAT],0)),""))</f>
        <v/>
      </c>
    </row>
    <row r="309" spans="1:20">
      <c r="A309" s="95"/>
      <c r="D309" s="82"/>
      <c r="E309" s="66" t="str">
        <f>(_xlfn.IFNA(INDEX(Table2[Column1],MATCH(newSupply[[#This Row],[GOODS/SERVICE]],Table2[GOODS/SERVICE],0)),""))</f>
        <v/>
      </c>
      <c r="G309" s="96" t="str">
        <f>(_xlfn.IFNA(INDEX(Table6[Column1],MATCH(newSupply[[#This Row],[VAT/NVAT]],Table6[VAT/NVAT],0)),""))</f>
        <v/>
      </c>
    </row>
    <row r="310" spans="1:20">
      <c r="A310" s="95"/>
      <c r="D310" s="82"/>
      <c r="E310" s="66" t="str">
        <f>(_xlfn.IFNA(INDEX(Table2[Column1],MATCH(newSupply[[#This Row],[GOODS/SERVICE]],Table2[GOODS/SERVICE],0)),""))</f>
        <v/>
      </c>
      <c r="G310" s="96" t="str">
        <f>(_xlfn.IFNA(INDEX(Table6[Column1],MATCH(newSupply[[#This Row],[VAT/NVAT]],Table6[VAT/NVAT],0)),""))</f>
        <v/>
      </c>
    </row>
    <row r="311" spans="1:20">
      <c r="A311" s="95"/>
      <c r="D311" s="82"/>
      <c r="E311" s="66" t="str">
        <f>(_xlfn.IFNA(INDEX(Table2[Column1],MATCH(newSupply[[#This Row],[GOODS/SERVICE]],Table2[GOODS/SERVICE],0)),""))</f>
        <v/>
      </c>
      <c r="G311" s="96" t="str">
        <f>(_xlfn.IFNA(INDEX(Table6[Column1],MATCH(newSupply[[#This Row],[VAT/NVAT]],Table6[VAT/NVAT],0)),""))</f>
        <v/>
      </c>
    </row>
    <row r="312" spans="1:20">
      <c r="A312" s="95"/>
      <c r="D312" s="82"/>
      <c r="E312" s="66" t="str">
        <f>(_xlfn.IFNA(INDEX(Table2[Column1],MATCH(newSupply[[#This Row],[GOODS/SERVICE]],Table2[GOODS/SERVICE],0)),""))</f>
        <v/>
      </c>
      <c r="G312" s="96" t="str">
        <f>(_xlfn.IFNA(INDEX(Table6[Column1],MATCH(newSupply[[#This Row],[VAT/NVAT]],Table6[VAT/NVAT],0)),""))</f>
        <v/>
      </c>
    </row>
    <row r="313" spans="1:20">
      <c r="A313" s="95"/>
      <c r="D313" s="82"/>
      <c r="E313" s="66" t="str">
        <f>(_xlfn.IFNA(INDEX(Table2[Column1],MATCH(newSupply[[#This Row],[GOODS/SERVICE]],Table2[GOODS/SERVICE],0)),""))</f>
        <v/>
      </c>
      <c r="G313" s="96" t="str">
        <f>(_xlfn.IFNA(INDEX(Table6[Column1],MATCH(newSupply[[#This Row],[VAT/NVAT]],Table6[VAT/NVAT],0)),""))</f>
        <v/>
      </c>
    </row>
    <row r="314" spans="1:20">
      <c r="A314" s="95"/>
      <c r="D314" s="82"/>
      <c r="E314" s="66" t="str">
        <f>(_xlfn.IFNA(INDEX(Table2[Column1],MATCH(newSupply[[#This Row],[GOODS/SERVICE]],Table2[GOODS/SERVICE],0)),""))</f>
        <v/>
      </c>
      <c r="G314" s="96" t="str">
        <f>(_xlfn.IFNA(INDEX(Table6[Column1],MATCH(newSupply[[#This Row],[VAT/NVAT]],Table6[VAT/NVAT],0)),""))</f>
        <v/>
      </c>
    </row>
    <row r="315" spans="1:20">
      <c r="A315" s="95"/>
      <c r="D315" s="82"/>
      <c r="E315" s="66" t="str">
        <f>(_xlfn.IFNA(INDEX(Table2[Column1],MATCH(newSupply[[#This Row],[GOODS/SERVICE]],Table2[GOODS/SERVICE],0)),""))</f>
        <v/>
      </c>
      <c r="G315" s="96" t="str">
        <f>(_xlfn.IFNA(INDEX(Table6[Column1],MATCH(newSupply[[#This Row],[VAT/NVAT]],Table6[VAT/NVAT],0)),""))</f>
        <v/>
      </c>
    </row>
    <row r="316" spans="1:20">
      <c r="A316" s="95"/>
      <c r="D316" s="82"/>
      <c r="E316" s="66" t="str">
        <f>(_xlfn.IFNA(INDEX(Table2[Column1],MATCH(newSupply[[#This Row],[GOODS/SERVICE]],Table2[GOODS/SERVICE],0)),""))</f>
        <v/>
      </c>
      <c r="G316" s="96" t="str">
        <f>(_xlfn.IFNA(INDEX(Table6[Column1],MATCH(newSupply[[#This Row],[VAT/NVAT]],Table6[VAT/NVAT],0)),""))</f>
        <v/>
      </c>
    </row>
    <row r="317" spans="1:20">
      <c r="A317" s="95"/>
      <c r="D317" s="82"/>
      <c r="E317" s="66" t="str">
        <f>(_xlfn.IFNA(INDEX(Table2[Column1],MATCH(newSupply[[#This Row],[GOODS/SERVICE]],Table2[GOODS/SERVICE],0)),""))</f>
        <v/>
      </c>
      <c r="G317" s="96" t="str">
        <f>(_xlfn.IFNA(INDEX(Table6[Column1],MATCH(newSupply[[#This Row],[VAT/NVAT]],Table6[VAT/NVAT],0)),""))</f>
        <v/>
      </c>
    </row>
    <row r="318" spans="1:20">
      <c r="A318" s="95"/>
      <c r="D318" s="82"/>
      <c r="E318" s="66" t="str">
        <f>(_xlfn.IFNA(INDEX(Table2[Column1],MATCH(newSupply[[#This Row],[GOODS/SERVICE]],Table2[GOODS/SERVICE],0)),""))</f>
        <v/>
      </c>
      <c r="G318" s="96" t="str">
        <f>(_xlfn.IFNA(INDEX(Table6[Column1],MATCH(newSupply[[#This Row],[VAT/NVAT]],Table6[VAT/NVAT],0)),""))</f>
        <v/>
      </c>
    </row>
    <row r="319" spans="1:20">
      <c r="A319" s="95"/>
      <c r="D319" s="82"/>
      <c r="E319" s="66" t="str">
        <f>(_xlfn.IFNA(INDEX(Table2[Column1],MATCH(newSupply[[#This Row],[GOODS/SERVICE]],Table2[GOODS/SERVICE],0)),""))</f>
        <v/>
      </c>
      <c r="G319" s="96" t="str">
        <f>(_xlfn.IFNA(INDEX(Table6[Column1],MATCH(newSupply[[#This Row],[VAT/NVAT]],Table6[VAT/NVAT],0)),""))</f>
        <v/>
      </c>
    </row>
    <row r="320" spans="1:20">
      <c r="A320" s="95"/>
      <c r="D320" s="82"/>
      <c r="E320" s="66" t="str">
        <f>(_xlfn.IFNA(INDEX(Table2[Column1],MATCH(newSupply[[#This Row],[GOODS/SERVICE]],Table2[GOODS/SERVICE],0)),""))</f>
        <v/>
      </c>
      <c r="G320" s="96" t="str">
        <f>(_xlfn.IFNA(INDEX(Table6[Column1],MATCH(newSupply[[#This Row],[VAT/NVAT]],Table6[VAT/NVAT],0)),""))</f>
        <v/>
      </c>
    </row>
    <row r="321" spans="1:7">
      <c r="A321" s="95"/>
      <c r="D321" s="82"/>
      <c r="E321" s="66" t="str">
        <f>(_xlfn.IFNA(INDEX(Table2[Column1],MATCH(newSupply[[#This Row],[GOODS/SERVICE]],Table2[GOODS/SERVICE],0)),""))</f>
        <v/>
      </c>
      <c r="G321" s="96" t="str">
        <f>(_xlfn.IFNA(INDEX(Table6[Column1],MATCH(newSupply[[#This Row],[VAT/NVAT]],Table6[VAT/NVAT],0)),""))</f>
        <v/>
      </c>
    </row>
    <row r="322" spans="1:7">
      <c r="A322" s="95"/>
      <c r="D322" s="82"/>
      <c r="E322" s="66" t="str">
        <f>(_xlfn.IFNA(INDEX(Table2[Column1],MATCH(newSupply[[#This Row],[GOODS/SERVICE]],Table2[GOODS/SERVICE],0)),""))</f>
        <v/>
      </c>
      <c r="G322" s="96" t="str">
        <f>(_xlfn.IFNA(INDEX(Table6[Column1],MATCH(newSupply[[#This Row],[VAT/NVAT]],Table6[VAT/NVAT],0)),""))</f>
        <v/>
      </c>
    </row>
    <row r="323" spans="1:7">
      <c r="A323" s="95"/>
      <c r="D323" s="82"/>
      <c r="E323" s="66" t="str">
        <f>(_xlfn.IFNA(INDEX(Table2[Column1],MATCH(newSupply[[#This Row],[GOODS/SERVICE]],Table2[GOODS/SERVICE],0)),""))</f>
        <v/>
      </c>
      <c r="G323" s="96" t="str">
        <f>(_xlfn.IFNA(INDEX(Table6[Column1],MATCH(newSupply[[#This Row],[VAT/NVAT]],Table6[VAT/NVAT],0)),""))</f>
        <v/>
      </c>
    </row>
    <row r="324" spans="1:7">
      <c r="A324" s="95"/>
      <c r="D324" s="82"/>
      <c r="E324" s="66" t="str">
        <f>(_xlfn.IFNA(INDEX(Table2[Column1],MATCH(newSupply[[#This Row],[GOODS/SERVICE]],Table2[GOODS/SERVICE],0)),""))</f>
        <v/>
      </c>
      <c r="G324" s="96" t="str">
        <f>(_xlfn.IFNA(INDEX(Table6[Column1],MATCH(newSupply[[#This Row],[VAT/NVAT]],Table6[VAT/NVAT],0)),""))</f>
        <v/>
      </c>
    </row>
    <row r="325" spans="1:7">
      <c r="A325" s="95"/>
      <c r="D325" s="82"/>
      <c r="E325" s="66" t="str">
        <f>(_xlfn.IFNA(INDEX(Table2[Column1],MATCH(newSupply[[#This Row],[GOODS/SERVICE]],Table2[GOODS/SERVICE],0)),""))</f>
        <v/>
      </c>
      <c r="G325" s="96" t="str">
        <f>(_xlfn.IFNA(INDEX(Table6[Column1],MATCH(newSupply[[#This Row],[VAT/NVAT]],Table6[VAT/NVAT],0)),""))</f>
        <v/>
      </c>
    </row>
    <row r="326" spans="1:7">
      <c r="A326" s="95"/>
      <c r="D326" s="82"/>
      <c r="E326" s="66" t="str">
        <f>(_xlfn.IFNA(INDEX(Table2[Column1],MATCH(newSupply[[#This Row],[GOODS/SERVICE]],Table2[GOODS/SERVICE],0)),""))</f>
        <v/>
      </c>
      <c r="G326" s="96" t="str">
        <f>(_xlfn.IFNA(INDEX(Table6[Column1],MATCH(newSupply[[#This Row],[VAT/NVAT]],Table6[VAT/NVAT],0)),""))</f>
        <v/>
      </c>
    </row>
    <row r="327" spans="1:7">
      <c r="A327" s="95"/>
      <c r="D327" s="82"/>
      <c r="E327" s="66" t="str">
        <f>(_xlfn.IFNA(INDEX(Table2[Column1],MATCH(newSupply[[#This Row],[GOODS/SERVICE]],Table2[GOODS/SERVICE],0)),""))</f>
        <v/>
      </c>
      <c r="G327" s="96" t="str">
        <f>(_xlfn.IFNA(INDEX(Table6[Column1],MATCH(newSupply[[#This Row],[VAT/NVAT]],Table6[VAT/NVAT],0)),""))</f>
        <v/>
      </c>
    </row>
    <row r="328" spans="1:7">
      <c r="A328" s="95"/>
      <c r="D328" s="82"/>
      <c r="E328" s="66" t="str">
        <f>(_xlfn.IFNA(INDEX(Table2[Column1],MATCH(newSupply[[#This Row],[GOODS/SERVICE]],Table2[GOODS/SERVICE],0)),""))</f>
        <v/>
      </c>
      <c r="G328" s="96" t="str">
        <f>(_xlfn.IFNA(INDEX(Table6[Column1],MATCH(newSupply[[#This Row],[VAT/NVAT]],Table6[VAT/NVAT],0)),""))</f>
        <v/>
      </c>
    </row>
    <row r="329" spans="1:7">
      <c r="A329" s="95"/>
      <c r="D329" s="82"/>
      <c r="E329" s="66" t="str">
        <f>(_xlfn.IFNA(INDEX(Table2[Column1],MATCH(newSupply[[#This Row],[GOODS/SERVICE]],Table2[GOODS/SERVICE],0)),""))</f>
        <v/>
      </c>
      <c r="G329" s="96" t="str">
        <f>(_xlfn.IFNA(INDEX(Table6[Column1],MATCH(newSupply[[#This Row],[VAT/NVAT]],Table6[VAT/NVAT],0)),""))</f>
        <v/>
      </c>
    </row>
    <row r="330" spans="1:7">
      <c r="A330" s="95"/>
      <c r="D330" s="82"/>
      <c r="E330" s="66" t="str">
        <f>(_xlfn.IFNA(INDEX(Table2[Column1],MATCH(newSupply[[#This Row],[GOODS/SERVICE]],Table2[GOODS/SERVICE],0)),""))</f>
        <v/>
      </c>
      <c r="G330" s="96" t="str">
        <f>(_xlfn.IFNA(INDEX(Table6[Column1],MATCH(newSupply[[#This Row],[VAT/NVAT]],Table6[VAT/NVAT],0)),""))</f>
        <v/>
      </c>
    </row>
    <row r="331" spans="1:7">
      <c r="A331" s="95"/>
      <c r="D331" s="82"/>
      <c r="E331" s="66" t="str">
        <f>(_xlfn.IFNA(INDEX(Table2[Column1],MATCH(newSupply[[#This Row],[GOODS/SERVICE]],Table2[GOODS/SERVICE],0)),""))</f>
        <v/>
      </c>
      <c r="G331" s="96" t="str">
        <f>(_xlfn.IFNA(INDEX(Table6[Column1],MATCH(newSupply[[#This Row],[VAT/NVAT]],Table6[VAT/NVAT],0)),""))</f>
        <v/>
      </c>
    </row>
    <row r="332" spans="1:7">
      <c r="A332" s="95"/>
      <c r="D332" s="82"/>
      <c r="E332" s="66" t="str">
        <f>(_xlfn.IFNA(INDEX(Table2[Column1],MATCH(newSupply[[#This Row],[GOODS/SERVICE]],Table2[GOODS/SERVICE],0)),""))</f>
        <v/>
      </c>
      <c r="G332" s="96" t="str">
        <f>(_xlfn.IFNA(INDEX(Table6[Column1],MATCH(newSupply[[#This Row],[VAT/NVAT]],Table6[VAT/NVAT],0)),""))</f>
        <v/>
      </c>
    </row>
    <row r="333" spans="1:7">
      <c r="A333" s="95"/>
      <c r="D333" s="82"/>
      <c r="E333" s="66" t="str">
        <f>(_xlfn.IFNA(INDEX(Table2[Column1],MATCH(newSupply[[#This Row],[GOODS/SERVICE]],Table2[GOODS/SERVICE],0)),""))</f>
        <v/>
      </c>
      <c r="G333" s="96" t="str">
        <f>(_xlfn.IFNA(INDEX(Table6[Column1],MATCH(newSupply[[#This Row],[VAT/NVAT]],Table6[VAT/NVAT],0)),""))</f>
        <v/>
      </c>
    </row>
    <row r="334" spans="1:7">
      <c r="A334" s="95"/>
      <c r="D334" s="82"/>
      <c r="E334" s="66" t="str">
        <f>(_xlfn.IFNA(INDEX(Table2[Column1],MATCH(newSupply[[#This Row],[GOODS/SERVICE]],Table2[GOODS/SERVICE],0)),""))</f>
        <v/>
      </c>
      <c r="G334" s="96" t="str">
        <f>(_xlfn.IFNA(INDEX(Table6[Column1],MATCH(newSupply[[#This Row],[VAT/NVAT]],Table6[VAT/NVAT],0)),""))</f>
        <v/>
      </c>
    </row>
    <row r="335" spans="1:7">
      <c r="A335" s="95"/>
      <c r="D335" s="82"/>
      <c r="E335" s="66" t="str">
        <f>(_xlfn.IFNA(INDEX(Table2[Column1],MATCH(newSupply[[#This Row],[GOODS/SERVICE]],Table2[GOODS/SERVICE],0)),""))</f>
        <v/>
      </c>
      <c r="G335" s="96" t="str">
        <f>(_xlfn.IFNA(INDEX(Table6[Column1],MATCH(newSupply[[#This Row],[VAT/NVAT]],Table6[VAT/NVAT],0)),""))</f>
        <v/>
      </c>
    </row>
    <row r="336" spans="1:7">
      <c r="A336" s="95"/>
      <c r="D336" s="82"/>
      <c r="E336" s="66" t="str">
        <f>(_xlfn.IFNA(INDEX(Table2[Column1],MATCH(newSupply[[#This Row],[GOODS/SERVICE]],Table2[GOODS/SERVICE],0)),""))</f>
        <v/>
      </c>
      <c r="G336" s="96" t="str">
        <f>(_xlfn.IFNA(INDEX(Table6[Column1],MATCH(newSupply[[#This Row],[VAT/NVAT]],Table6[VAT/NVAT],0)),""))</f>
        <v/>
      </c>
    </row>
    <row r="337" spans="1:7">
      <c r="A337" s="95"/>
      <c r="D337" s="82"/>
      <c r="E337" s="66" t="str">
        <f>(_xlfn.IFNA(INDEX(Table2[Column1],MATCH(newSupply[[#This Row],[GOODS/SERVICE]],Table2[GOODS/SERVICE],0)),""))</f>
        <v/>
      </c>
      <c r="G337" s="96" t="str">
        <f>(_xlfn.IFNA(INDEX(Table6[Column1],MATCH(newSupply[[#This Row],[VAT/NVAT]],Table6[VAT/NVAT],0)),""))</f>
        <v/>
      </c>
    </row>
    <row r="338" spans="1:7">
      <c r="A338" s="95"/>
      <c r="D338" s="82"/>
      <c r="E338" s="66" t="str">
        <f>(_xlfn.IFNA(INDEX(Table2[Column1],MATCH(newSupply[[#This Row],[GOODS/SERVICE]],Table2[GOODS/SERVICE],0)),""))</f>
        <v/>
      </c>
      <c r="G338" s="96" t="str">
        <f>(_xlfn.IFNA(INDEX(Table6[Column1],MATCH(newSupply[[#This Row],[VAT/NVAT]],Table6[VAT/NVAT],0)),""))</f>
        <v/>
      </c>
    </row>
    <row r="339" spans="1:7">
      <c r="A339" s="95"/>
      <c r="D339" s="82"/>
      <c r="E339" s="66" t="str">
        <f>(_xlfn.IFNA(INDEX(Table2[Column1],MATCH(newSupply[[#This Row],[GOODS/SERVICE]],Table2[GOODS/SERVICE],0)),""))</f>
        <v/>
      </c>
      <c r="G339" s="96" t="str">
        <f>(_xlfn.IFNA(INDEX(Table6[Column1],MATCH(newSupply[[#This Row],[VAT/NVAT]],Table6[VAT/NVAT],0)),""))</f>
        <v/>
      </c>
    </row>
    <row r="340" spans="1:7">
      <c r="A340" s="95"/>
      <c r="D340" s="82"/>
      <c r="E340" s="66" t="str">
        <f>(_xlfn.IFNA(INDEX(Table2[Column1],MATCH(newSupply[[#This Row],[GOODS/SERVICE]],Table2[GOODS/SERVICE],0)),""))</f>
        <v/>
      </c>
      <c r="G340" s="96" t="str">
        <f>(_xlfn.IFNA(INDEX(Table6[Column1],MATCH(newSupply[[#This Row],[VAT/NVAT]],Table6[VAT/NVAT],0)),""))</f>
        <v/>
      </c>
    </row>
    <row r="341" spans="1:7">
      <c r="A341" s="95"/>
      <c r="D341" s="82"/>
      <c r="E341" s="66" t="str">
        <f>(_xlfn.IFNA(INDEX(Table2[Column1],MATCH(newSupply[[#This Row],[GOODS/SERVICE]],Table2[GOODS/SERVICE],0)),""))</f>
        <v/>
      </c>
      <c r="G341" s="96" t="str">
        <f>(_xlfn.IFNA(INDEX(Table6[Column1],MATCH(newSupply[[#This Row],[VAT/NVAT]],Table6[VAT/NVAT],0)),""))</f>
        <v/>
      </c>
    </row>
    <row r="342" spans="1:7">
      <c r="A342" s="95"/>
      <c r="D342" s="82"/>
      <c r="E342" s="66" t="str">
        <f>(_xlfn.IFNA(INDEX(Table2[Column1],MATCH(newSupply[[#This Row],[GOODS/SERVICE]],Table2[GOODS/SERVICE],0)),""))</f>
        <v/>
      </c>
      <c r="G342" s="96" t="str">
        <f>(_xlfn.IFNA(INDEX(Table6[Column1],MATCH(newSupply[[#This Row],[VAT/NVAT]],Table6[VAT/NVAT],0)),""))</f>
        <v/>
      </c>
    </row>
    <row r="343" spans="1:7">
      <c r="A343" s="95"/>
      <c r="D343" s="82"/>
      <c r="E343" s="66" t="str">
        <f>(_xlfn.IFNA(INDEX(Table2[Column1],MATCH(newSupply[[#This Row],[GOODS/SERVICE]],Table2[GOODS/SERVICE],0)),""))</f>
        <v/>
      </c>
      <c r="G343" s="96" t="str">
        <f>(_xlfn.IFNA(INDEX(Table6[Column1],MATCH(newSupply[[#This Row],[VAT/NVAT]],Table6[VAT/NVAT],0)),""))</f>
        <v/>
      </c>
    </row>
    <row r="344" spans="1:7">
      <c r="A344" s="95"/>
      <c r="D344" s="82"/>
      <c r="E344" s="66" t="str">
        <f>(_xlfn.IFNA(INDEX(Table2[Column1],MATCH(newSupply[[#This Row],[GOODS/SERVICE]],Table2[GOODS/SERVICE],0)),""))</f>
        <v/>
      </c>
      <c r="G344" s="96" t="str">
        <f>(_xlfn.IFNA(INDEX(Table6[Column1],MATCH(newSupply[[#This Row],[VAT/NVAT]],Table6[VAT/NVAT],0)),""))</f>
        <v/>
      </c>
    </row>
    <row r="345" spans="1:7">
      <c r="A345" s="95"/>
      <c r="D345" s="82"/>
      <c r="E345" s="66" t="str">
        <f>(_xlfn.IFNA(INDEX(Table2[Column1],MATCH(newSupply[[#This Row],[GOODS/SERVICE]],Table2[GOODS/SERVICE],0)),""))</f>
        <v/>
      </c>
      <c r="G345" s="96" t="str">
        <f>(_xlfn.IFNA(INDEX(Table6[Column1],MATCH(newSupply[[#This Row],[VAT/NVAT]],Table6[VAT/NVAT],0)),""))</f>
        <v/>
      </c>
    </row>
    <row r="346" spans="1:7">
      <c r="A346" s="95"/>
      <c r="D346" s="82"/>
      <c r="E346" s="66" t="str">
        <f>(_xlfn.IFNA(INDEX(Table2[Column1],MATCH(newSupply[[#This Row],[GOODS/SERVICE]],Table2[GOODS/SERVICE],0)),""))</f>
        <v/>
      </c>
      <c r="G346" s="96" t="str">
        <f>(_xlfn.IFNA(INDEX(Table6[Column1],MATCH(newSupply[[#This Row],[VAT/NVAT]],Table6[VAT/NVAT],0)),""))</f>
        <v/>
      </c>
    </row>
    <row r="347" spans="1:7">
      <c r="A347" s="95"/>
      <c r="D347" s="82"/>
      <c r="E347" s="66" t="str">
        <f>(_xlfn.IFNA(INDEX(Table2[Column1],MATCH(newSupply[[#This Row],[GOODS/SERVICE]],Table2[GOODS/SERVICE],0)),""))</f>
        <v/>
      </c>
      <c r="G347" s="96" t="str">
        <f>(_xlfn.IFNA(INDEX(Table6[Column1],MATCH(newSupply[[#This Row],[VAT/NVAT]],Table6[VAT/NVAT],0)),""))</f>
        <v/>
      </c>
    </row>
    <row r="348" spans="1:7">
      <c r="A348" s="95"/>
      <c r="D348" s="82"/>
      <c r="E348" s="66" t="str">
        <f>(_xlfn.IFNA(INDEX(Table2[Column1],MATCH(newSupply[[#This Row],[GOODS/SERVICE]],Table2[GOODS/SERVICE],0)),""))</f>
        <v/>
      </c>
      <c r="G348" s="96" t="str">
        <f>(_xlfn.IFNA(INDEX(Table6[Column1],MATCH(newSupply[[#This Row],[VAT/NVAT]],Table6[VAT/NVAT],0)),""))</f>
        <v/>
      </c>
    </row>
    <row r="349" spans="1:7">
      <c r="A349" s="95"/>
      <c r="D349" s="82"/>
      <c r="E349" s="66" t="str">
        <f>(_xlfn.IFNA(INDEX(Table2[Column1],MATCH(newSupply[[#This Row],[GOODS/SERVICE]],Table2[GOODS/SERVICE],0)),""))</f>
        <v/>
      </c>
      <c r="G349" s="96" t="str">
        <f>(_xlfn.IFNA(INDEX(Table6[Column1],MATCH(newSupply[[#This Row],[VAT/NVAT]],Table6[VAT/NVAT],0)),""))</f>
        <v/>
      </c>
    </row>
    <row r="350" spans="1:7">
      <c r="A350" s="95"/>
      <c r="D350" s="82"/>
      <c r="E350" s="66" t="str">
        <f>(_xlfn.IFNA(INDEX(Table2[Column1],MATCH(newSupply[[#This Row],[GOODS/SERVICE]],Table2[GOODS/SERVICE],0)),""))</f>
        <v/>
      </c>
      <c r="G350" s="96" t="str">
        <f>(_xlfn.IFNA(INDEX(Table6[Column1],MATCH(newSupply[[#This Row],[VAT/NVAT]],Table6[VAT/NVAT],0)),""))</f>
        <v/>
      </c>
    </row>
    <row r="351" spans="1:7">
      <c r="A351" s="95"/>
      <c r="D351" s="82"/>
      <c r="E351" s="66" t="str">
        <f>(_xlfn.IFNA(INDEX(Table2[Column1],MATCH(newSupply[[#This Row],[GOODS/SERVICE]],Table2[GOODS/SERVICE],0)),""))</f>
        <v/>
      </c>
      <c r="G351" s="96" t="str">
        <f>(_xlfn.IFNA(INDEX(Table6[Column1],MATCH(newSupply[[#This Row],[VAT/NVAT]],Table6[VAT/NVAT],0)),""))</f>
        <v/>
      </c>
    </row>
    <row r="352" spans="1:7">
      <c r="A352" s="95"/>
      <c r="D352" s="82"/>
      <c r="E352" s="66" t="str">
        <f>(_xlfn.IFNA(INDEX(Table2[Column1],MATCH(newSupply[[#This Row],[GOODS/SERVICE]],Table2[GOODS/SERVICE],0)),""))</f>
        <v/>
      </c>
      <c r="G352" s="96" t="str">
        <f>(_xlfn.IFNA(INDEX(Table6[Column1],MATCH(newSupply[[#This Row],[VAT/NVAT]],Table6[VAT/NVAT],0)),""))</f>
        <v/>
      </c>
    </row>
    <row r="353" spans="1:7">
      <c r="A353" s="95"/>
      <c r="D353" s="82"/>
      <c r="E353" s="66" t="str">
        <f>(_xlfn.IFNA(INDEX(Table2[Column1],MATCH(newSupply[[#This Row],[GOODS/SERVICE]],Table2[GOODS/SERVICE],0)),""))</f>
        <v/>
      </c>
      <c r="G353" s="96" t="str">
        <f>(_xlfn.IFNA(INDEX(Table6[Column1],MATCH(newSupply[[#This Row],[VAT/NVAT]],Table6[VAT/NVAT],0)),""))</f>
        <v/>
      </c>
    </row>
    <row r="354" spans="1:7">
      <c r="A354" s="95"/>
      <c r="D354" s="82"/>
      <c r="E354" s="66" t="str">
        <f>(_xlfn.IFNA(INDEX(Table2[Column1],MATCH(newSupply[[#This Row],[GOODS/SERVICE]],Table2[GOODS/SERVICE],0)),""))</f>
        <v/>
      </c>
      <c r="G354" s="96" t="str">
        <f>(_xlfn.IFNA(INDEX(Table6[Column1],MATCH(newSupply[[#This Row],[VAT/NVAT]],Table6[VAT/NVAT],0)),""))</f>
        <v/>
      </c>
    </row>
    <row r="355" spans="1:7">
      <c r="A355" s="95"/>
      <c r="D355" s="82"/>
      <c r="E355" s="66" t="str">
        <f>(_xlfn.IFNA(INDEX(Table2[Column1],MATCH(newSupply[[#This Row],[GOODS/SERVICE]],Table2[GOODS/SERVICE],0)),""))</f>
        <v/>
      </c>
      <c r="G355" s="96" t="str">
        <f>(_xlfn.IFNA(INDEX(Table6[Column1],MATCH(newSupply[[#This Row],[VAT/NVAT]],Table6[VAT/NVAT],0)),""))</f>
        <v/>
      </c>
    </row>
    <row r="356" spans="1:7">
      <c r="A356" s="95"/>
      <c r="D356" s="82"/>
      <c r="E356" s="66" t="str">
        <f>(_xlfn.IFNA(INDEX(Table2[Column1],MATCH(newSupply[[#This Row],[GOODS/SERVICE]],Table2[GOODS/SERVICE],0)),""))</f>
        <v/>
      </c>
      <c r="G356" s="96" t="str">
        <f>(_xlfn.IFNA(INDEX(Table6[Column1],MATCH(newSupply[[#This Row],[VAT/NVAT]],Table6[VAT/NVAT],0)),""))</f>
        <v/>
      </c>
    </row>
    <row r="357" spans="1:7">
      <c r="A357" s="95"/>
      <c r="D357" s="82"/>
      <c r="E357" s="66" t="str">
        <f>(_xlfn.IFNA(INDEX(Table2[Column1],MATCH(newSupply[[#This Row],[GOODS/SERVICE]],Table2[GOODS/SERVICE],0)),""))</f>
        <v/>
      </c>
      <c r="G357" s="96" t="str">
        <f>(_xlfn.IFNA(INDEX(Table6[Column1],MATCH(newSupply[[#This Row],[VAT/NVAT]],Table6[VAT/NVAT],0)),""))</f>
        <v/>
      </c>
    </row>
    <row r="358" spans="1:7">
      <c r="A358" s="95"/>
      <c r="D358" s="82"/>
      <c r="E358" s="66" t="str">
        <f>(_xlfn.IFNA(INDEX(Table2[Column1],MATCH(newSupply[[#This Row],[GOODS/SERVICE]],Table2[GOODS/SERVICE],0)),""))</f>
        <v/>
      </c>
      <c r="G358" s="96" t="str">
        <f>(_xlfn.IFNA(INDEX(Table6[Column1],MATCH(newSupply[[#This Row],[VAT/NVAT]],Table6[VAT/NVAT],0)),""))</f>
        <v/>
      </c>
    </row>
    <row r="359" spans="1:7">
      <c r="A359" s="95"/>
      <c r="D359" s="82"/>
      <c r="E359" s="66" t="str">
        <f>(_xlfn.IFNA(INDEX(Table2[Column1],MATCH(newSupply[[#This Row],[GOODS/SERVICE]],Table2[GOODS/SERVICE],0)),""))</f>
        <v/>
      </c>
      <c r="G359" s="96" t="str">
        <f>(_xlfn.IFNA(INDEX(Table6[Column1],MATCH(newSupply[[#This Row],[VAT/NVAT]],Table6[VAT/NVAT],0)),""))</f>
        <v/>
      </c>
    </row>
    <row r="360" spans="1:7">
      <c r="A360" s="95"/>
      <c r="D360" s="82"/>
      <c r="E360" s="66" t="str">
        <f>(_xlfn.IFNA(INDEX(Table2[Column1],MATCH(newSupply[[#This Row],[GOODS/SERVICE]],Table2[GOODS/SERVICE],0)),""))</f>
        <v/>
      </c>
      <c r="G360" s="96" t="str">
        <f>(_xlfn.IFNA(INDEX(Table6[Column1],MATCH(newSupply[[#This Row],[VAT/NVAT]],Table6[VAT/NVAT],0)),""))</f>
        <v/>
      </c>
    </row>
    <row r="361" spans="1:7">
      <c r="A361" s="95"/>
      <c r="D361" s="82"/>
      <c r="E361" s="66" t="str">
        <f>(_xlfn.IFNA(INDEX(Table2[Column1],MATCH(newSupply[[#This Row],[GOODS/SERVICE]],Table2[GOODS/SERVICE],0)),""))</f>
        <v/>
      </c>
      <c r="G361" s="96" t="str">
        <f>(_xlfn.IFNA(INDEX(Table6[Column1],MATCH(newSupply[[#This Row],[VAT/NVAT]],Table6[VAT/NVAT],0)),""))</f>
        <v/>
      </c>
    </row>
    <row r="362" spans="1:7">
      <c r="A362" s="95"/>
      <c r="D362" s="82"/>
      <c r="E362" s="66" t="str">
        <f>(_xlfn.IFNA(INDEX(Table2[Column1],MATCH(newSupply[[#This Row],[GOODS/SERVICE]],Table2[GOODS/SERVICE],0)),""))</f>
        <v/>
      </c>
      <c r="G362" s="96" t="str">
        <f>(_xlfn.IFNA(INDEX(Table6[Column1],MATCH(newSupply[[#This Row],[VAT/NVAT]],Table6[VAT/NVAT],0)),""))</f>
        <v/>
      </c>
    </row>
    <row r="363" spans="1:7">
      <c r="A363" s="95"/>
      <c r="D363" s="82"/>
      <c r="E363" s="66" t="str">
        <f>(_xlfn.IFNA(INDEX(Table2[Column1],MATCH(newSupply[[#This Row],[GOODS/SERVICE]],Table2[GOODS/SERVICE],0)),""))</f>
        <v/>
      </c>
      <c r="G363" s="96" t="str">
        <f>(_xlfn.IFNA(INDEX(Table6[Column1],MATCH(newSupply[[#This Row],[VAT/NVAT]],Table6[VAT/NVAT],0)),""))</f>
        <v/>
      </c>
    </row>
    <row r="364" spans="1:7">
      <c r="A364" s="95"/>
      <c r="D364" s="82"/>
      <c r="E364" s="66" t="str">
        <f>(_xlfn.IFNA(INDEX(Table2[Column1],MATCH(newSupply[[#This Row],[GOODS/SERVICE]],Table2[GOODS/SERVICE],0)),""))</f>
        <v/>
      </c>
      <c r="G364" s="96" t="str">
        <f>(_xlfn.IFNA(INDEX(Table6[Column1],MATCH(newSupply[[#This Row],[VAT/NVAT]],Table6[VAT/NVAT],0)),""))</f>
        <v/>
      </c>
    </row>
    <row r="365" spans="1:7">
      <c r="A365" s="95"/>
      <c r="D365" s="82"/>
      <c r="E365" s="66" t="str">
        <f>(_xlfn.IFNA(INDEX(Table2[Column1],MATCH(newSupply[[#This Row],[GOODS/SERVICE]],Table2[GOODS/SERVICE],0)),""))</f>
        <v/>
      </c>
      <c r="G365" s="96" t="str">
        <f>(_xlfn.IFNA(INDEX(Table6[Column1],MATCH(newSupply[[#This Row],[VAT/NVAT]],Table6[VAT/NVAT],0)),""))</f>
        <v/>
      </c>
    </row>
    <row r="366" spans="1:7">
      <c r="A366" s="95"/>
      <c r="D366" s="82"/>
      <c r="E366" s="66" t="str">
        <f>(_xlfn.IFNA(INDEX(Table2[Column1],MATCH(newSupply[[#This Row],[GOODS/SERVICE]],Table2[GOODS/SERVICE],0)),""))</f>
        <v/>
      </c>
      <c r="G366" s="96" t="str">
        <f>(_xlfn.IFNA(INDEX(Table6[Column1],MATCH(newSupply[[#This Row],[VAT/NVAT]],Table6[VAT/NVAT],0)),""))</f>
        <v/>
      </c>
    </row>
    <row r="367" spans="1:7">
      <c r="A367" s="95"/>
      <c r="D367" s="82"/>
      <c r="E367" s="66" t="str">
        <f>(_xlfn.IFNA(INDEX(Table2[Column1],MATCH(newSupply[[#This Row],[GOODS/SERVICE]],Table2[GOODS/SERVICE],0)),""))</f>
        <v/>
      </c>
      <c r="G367" s="96" t="str">
        <f>(_xlfn.IFNA(INDEX(Table6[Column1],MATCH(newSupply[[#This Row],[VAT/NVAT]],Table6[VAT/NVAT],0)),""))</f>
        <v/>
      </c>
    </row>
    <row r="368" spans="1:7">
      <c r="A368" s="95"/>
      <c r="D368" s="82"/>
      <c r="E368" s="66" t="str">
        <f>(_xlfn.IFNA(INDEX(Table2[Column1],MATCH(newSupply[[#This Row],[GOODS/SERVICE]],Table2[GOODS/SERVICE],0)),""))</f>
        <v/>
      </c>
      <c r="G368" s="96" t="str">
        <f>(_xlfn.IFNA(INDEX(Table6[Column1],MATCH(newSupply[[#This Row],[VAT/NVAT]],Table6[VAT/NVAT],0)),""))</f>
        <v/>
      </c>
    </row>
    <row r="369" spans="1:7">
      <c r="A369" s="95"/>
      <c r="D369" s="82"/>
      <c r="E369" s="66" t="str">
        <f>(_xlfn.IFNA(INDEX(Table2[Column1],MATCH(newSupply[[#This Row],[GOODS/SERVICE]],Table2[GOODS/SERVICE],0)),""))</f>
        <v/>
      </c>
      <c r="G369" s="96" t="str">
        <f>(_xlfn.IFNA(INDEX(Table6[Column1],MATCH(newSupply[[#This Row],[VAT/NVAT]],Table6[VAT/NVAT],0)),""))</f>
        <v/>
      </c>
    </row>
    <row r="370" spans="1:7">
      <c r="A370" s="95"/>
      <c r="D370" s="82"/>
      <c r="E370" s="66" t="str">
        <f>(_xlfn.IFNA(INDEX(Table2[Column1],MATCH(newSupply[[#This Row],[GOODS/SERVICE]],Table2[GOODS/SERVICE],0)),""))</f>
        <v/>
      </c>
      <c r="G370" s="96" t="str">
        <f>(_xlfn.IFNA(INDEX(Table6[Column1],MATCH(newSupply[[#This Row],[VAT/NVAT]],Table6[VAT/NVAT],0)),""))</f>
        <v/>
      </c>
    </row>
    <row r="371" spans="1:7">
      <c r="A371" s="95"/>
      <c r="D371" s="82"/>
      <c r="E371" s="66" t="str">
        <f>(_xlfn.IFNA(INDEX(Table2[Column1],MATCH(newSupply[[#This Row],[GOODS/SERVICE]],Table2[GOODS/SERVICE],0)),""))</f>
        <v/>
      </c>
      <c r="G371" s="96" t="str">
        <f>(_xlfn.IFNA(INDEX(Table6[Column1],MATCH(newSupply[[#This Row],[VAT/NVAT]],Table6[VAT/NVAT],0)),""))</f>
        <v/>
      </c>
    </row>
    <row r="372" spans="1:7">
      <c r="A372" s="95"/>
      <c r="D372" s="82"/>
      <c r="E372" s="66" t="str">
        <f>(_xlfn.IFNA(INDEX(Table2[Column1],MATCH(newSupply[[#This Row],[GOODS/SERVICE]],Table2[GOODS/SERVICE],0)),""))</f>
        <v/>
      </c>
      <c r="G372" s="96" t="str">
        <f>(_xlfn.IFNA(INDEX(Table6[Column1],MATCH(newSupply[[#This Row],[VAT/NVAT]],Table6[VAT/NVAT],0)),""))</f>
        <v/>
      </c>
    </row>
    <row r="373" spans="1:7">
      <c r="A373" s="95"/>
      <c r="D373" s="82"/>
      <c r="E373" s="66" t="str">
        <f>(_xlfn.IFNA(INDEX(Table2[Column1],MATCH(newSupply[[#This Row],[GOODS/SERVICE]],Table2[GOODS/SERVICE],0)),""))</f>
        <v/>
      </c>
      <c r="G373" s="96" t="str">
        <f>(_xlfn.IFNA(INDEX(Table6[Column1],MATCH(newSupply[[#This Row],[VAT/NVAT]],Table6[VAT/NVAT],0)),""))</f>
        <v/>
      </c>
    </row>
    <row r="374" spans="1:7">
      <c r="A374" s="95"/>
      <c r="D374" s="82"/>
      <c r="E374" s="66" t="str">
        <f>(_xlfn.IFNA(INDEX(Table2[Column1],MATCH(newSupply[[#This Row],[GOODS/SERVICE]],Table2[GOODS/SERVICE],0)),""))</f>
        <v/>
      </c>
      <c r="G374" s="96" t="str">
        <f>(_xlfn.IFNA(INDEX(Table6[Column1],MATCH(newSupply[[#This Row],[VAT/NVAT]],Table6[VAT/NVAT],0)),""))</f>
        <v/>
      </c>
    </row>
    <row r="375" spans="1:7">
      <c r="A375" s="95"/>
      <c r="D375" s="82"/>
      <c r="E375" s="66" t="str">
        <f>(_xlfn.IFNA(INDEX(Table2[Column1],MATCH(newSupply[[#This Row],[GOODS/SERVICE]],Table2[GOODS/SERVICE],0)),""))</f>
        <v/>
      </c>
      <c r="G375" s="96" t="str">
        <f>(_xlfn.IFNA(INDEX(Table6[Column1],MATCH(newSupply[[#This Row],[VAT/NVAT]],Table6[VAT/NVAT],0)),""))</f>
        <v/>
      </c>
    </row>
    <row r="376" spans="1:7">
      <c r="A376" s="95"/>
      <c r="D376" s="82"/>
      <c r="E376" s="66" t="str">
        <f>(_xlfn.IFNA(INDEX(Table2[Column1],MATCH(newSupply[[#This Row],[GOODS/SERVICE]],Table2[GOODS/SERVICE],0)),""))</f>
        <v/>
      </c>
      <c r="G376" s="96" t="str">
        <f>(_xlfn.IFNA(INDEX(Table6[Column1],MATCH(newSupply[[#This Row],[VAT/NVAT]],Table6[VAT/NVAT],0)),""))</f>
        <v/>
      </c>
    </row>
    <row r="377" spans="1:7">
      <c r="A377" s="95"/>
      <c r="D377" s="82"/>
      <c r="E377" s="66" t="str">
        <f>(_xlfn.IFNA(INDEX(Table2[Column1],MATCH(newSupply[[#This Row],[GOODS/SERVICE]],Table2[GOODS/SERVICE],0)),""))</f>
        <v/>
      </c>
      <c r="G377" s="96" t="str">
        <f>(_xlfn.IFNA(INDEX(Table6[Column1],MATCH(newSupply[[#This Row],[VAT/NVAT]],Table6[VAT/NVAT],0)),""))</f>
        <v/>
      </c>
    </row>
    <row r="378" spans="1:7">
      <c r="A378" s="95"/>
      <c r="D378" s="82"/>
      <c r="E378" s="66" t="str">
        <f>(_xlfn.IFNA(INDEX(Table2[Column1],MATCH(newSupply[[#This Row],[GOODS/SERVICE]],Table2[GOODS/SERVICE],0)),""))</f>
        <v/>
      </c>
      <c r="G378" s="96" t="str">
        <f>(_xlfn.IFNA(INDEX(Table6[Column1],MATCH(newSupply[[#This Row],[VAT/NVAT]],Table6[VAT/NVAT],0)),""))</f>
        <v/>
      </c>
    </row>
    <row r="379" spans="1:7">
      <c r="A379" s="95"/>
      <c r="D379" s="82"/>
      <c r="E379" s="66" t="str">
        <f>(_xlfn.IFNA(INDEX(Table2[Column1],MATCH(newSupply[[#This Row],[GOODS/SERVICE]],Table2[GOODS/SERVICE],0)),""))</f>
        <v/>
      </c>
      <c r="G379" s="96" t="str">
        <f>(_xlfn.IFNA(INDEX(Table6[Column1],MATCH(newSupply[[#This Row],[VAT/NVAT]],Table6[VAT/NVAT],0)),""))</f>
        <v/>
      </c>
    </row>
    <row r="380" spans="1:7">
      <c r="A380" s="95"/>
      <c r="D380" s="82"/>
      <c r="E380" s="66" t="str">
        <f>(_xlfn.IFNA(INDEX(Table2[Column1],MATCH(newSupply[[#This Row],[GOODS/SERVICE]],Table2[GOODS/SERVICE],0)),""))</f>
        <v/>
      </c>
      <c r="G380" s="96" t="str">
        <f>(_xlfn.IFNA(INDEX(Table6[Column1],MATCH(newSupply[[#This Row],[VAT/NVAT]],Table6[VAT/NVAT],0)),""))</f>
        <v/>
      </c>
    </row>
    <row r="381" spans="1:7">
      <c r="A381" s="95"/>
      <c r="D381" s="82"/>
      <c r="E381" s="66" t="str">
        <f>(_xlfn.IFNA(INDEX(Table2[Column1],MATCH(newSupply[[#This Row],[GOODS/SERVICE]],Table2[GOODS/SERVICE],0)),""))</f>
        <v/>
      </c>
      <c r="G381" s="96" t="str">
        <f>(_xlfn.IFNA(INDEX(Table6[Column1],MATCH(newSupply[[#This Row],[VAT/NVAT]],Table6[VAT/NVAT],0)),""))</f>
        <v/>
      </c>
    </row>
    <row r="382" spans="1:7">
      <c r="A382" s="95"/>
      <c r="D382" s="82"/>
      <c r="E382" s="66" t="str">
        <f>(_xlfn.IFNA(INDEX(Table2[Column1],MATCH(newSupply[[#This Row],[GOODS/SERVICE]],Table2[GOODS/SERVICE],0)),""))</f>
        <v/>
      </c>
      <c r="G382" s="96" t="str">
        <f>(_xlfn.IFNA(INDEX(Table6[Column1],MATCH(newSupply[[#This Row],[VAT/NVAT]],Table6[VAT/NVAT],0)),""))</f>
        <v/>
      </c>
    </row>
    <row r="383" spans="1:7">
      <c r="A383" s="95"/>
      <c r="D383" s="82"/>
      <c r="E383" s="66" t="str">
        <f>(_xlfn.IFNA(INDEX(Table2[Column1],MATCH(newSupply[[#This Row],[GOODS/SERVICE]],Table2[GOODS/SERVICE],0)),""))</f>
        <v/>
      </c>
      <c r="G383" s="96" t="str">
        <f>(_xlfn.IFNA(INDEX(Table6[Column1],MATCH(newSupply[[#This Row],[VAT/NVAT]],Table6[VAT/NVAT],0)),""))</f>
        <v/>
      </c>
    </row>
    <row r="384" spans="1:7">
      <c r="A384" s="95"/>
      <c r="D384" s="82"/>
      <c r="E384" s="66" t="str">
        <f>(_xlfn.IFNA(INDEX(Table2[Column1],MATCH(newSupply[[#This Row],[GOODS/SERVICE]],Table2[GOODS/SERVICE],0)),""))</f>
        <v/>
      </c>
      <c r="G384" s="96" t="str">
        <f>(_xlfn.IFNA(INDEX(Table6[Column1],MATCH(newSupply[[#This Row],[VAT/NVAT]],Table6[VAT/NVAT],0)),""))</f>
        <v/>
      </c>
    </row>
    <row r="385" spans="1:7">
      <c r="A385" s="95"/>
      <c r="D385" s="82"/>
      <c r="E385" s="66" t="str">
        <f>(_xlfn.IFNA(INDEX(Table2[Column1],MATCH(newSupply[[#This Row],[GOODS/SERVICE]],Table2[GOODS/SERVICE],0)),""))</f>
        <v/>
      </c>
      <c r="G385" s="96" t="str">
        <f>(_xlfn.IFNA(INDEX(Table6[Column1],MATCH(newSupply[[#This Row],[VAT/NVAT]],Table6[VAT/NVAT],0)),""))</f>
        <v/>
      </c>
    </row>
    <row r="386" spans="1:7">
      <c r="A386" s="95"/>
      <c r="D386" s="82"/>
      <c r="E386" s="66" t="str">
        <f>(_xlfn.IFNA(INDEX(Table2[Column1],MATCH(newSupply[[#This Row],[GOODS/SERVICE]],Table2[GOODS/SERVICE],0)),""))</f>
        <v/>
      </c>
      <c r="G386" s="96" t="str">
        <f>(_xlfn.IFNA(INDEX(Table6[Column1],MATCH(newSupply[[#This Row],[VAT/NVAT]],Table6[VAT/NVAT],0)),""))</f>
        <v/>
      </c>
    </row>
    <row r="387" spans="1:7">
      <c r="A387" s="95"/>
      <c r="D387" s="82"/>
      <c r="E387" s="66" t="str">
        <f>(_xlfn.IFNA(INDEX(Table2[Column1],MATCH(newSupply[[#This Row],[GOODS/SERVICE]],Table2[GOODS/SERVICE],0)),""))</f>
        <v/>
      </c>
      <c r="G387" s="96" t="str">
        <f>(_xlfn.IFNA(INDEX(Table6[Column1],MATCH(newSupply[[#This Row],[VAT/NVAT]],Table6[VAT/NVAT],0)),""))</f>
        <v/>
      </c>
    </row>
    <row r="388" spans="1:7">
      <c r="A388" s="95"/>
      <c r="D388" s="82"/>
      <c r="E388" s="66" t="str">
        <f>(_xlfn.IFNA(INDEX(Table2[Column1],MATCH(newSupply[[#This Row],[GOODS/SERVICE]],Table2[GOODS/SERVICE],0)),""))</f>
        <v/>
      </c>
      <c r="G388" s="96" t="str">
        <f>(_xlfn.IFNA(INDEX(Table6[Column1],MATCH(newSupply[[#This Row],[VAT/NVAT]],Table6[VAT/NVAT],0)),""))</f>
        <v/>
      </c>
    </row>
    <row r="389" spans="1:7">
      <c r="A389" s="95"/>
      <c r="D389" s="82"/>
      <c r="E389" s="66" t="str">
        <f>(_xlfn.IFNA(INDEX(Table2[Column1],MATCH(newSupply[[#This Row],[GOODS/SERVICE]],Table2[GOODS/SERVICE],0)),""))</f>
        <v/>
      </c>
      <c r="G389" s="96" t="str">
        <f>(_xlfn.IFNA(INDEX(Table6[Column1],MATCH(newSupply[[#This Row],[VAT/NVAT]],Table6[VAT/NVAT],0)),""))</f>
        <v/>
      </c>
    </row>
    <row r="390" spans="1:7">
      <c r="A390" s="95"/>
      <c r="D390" s="82"/>
      <c r="E390" s="66" t="str">
        <f>(_xlfn.IFNA(INDEX(Table2[Column1],MATCH(newSupply[[#This Row],[GOODS/SERVICE]],Table2[GOODS/SERVICE],0)),""))</f>
        <v/>
      </c>
      <c r="G390" s="96" t="str">
        <f>(_xlfn.IFNA(INDEX(Table6[Column1],MATCH(newSupply[[#This Row],[VAT/NVAT]],Table6[VAT/NVAT],0)),""))</f>
        <v/>
      </c>
    </row>
    <row r="391" spans="1:7">
      <c r="A391" s="95"/>
      <c r="D391" s="82"/>
      <c r="E391" s="66" t="str">
        <f>(_xlfn.IFNA(INDEX(Table2[Column1],MATCH(newSupply[[#This Row],[GOODS/SERVICE]],Table2[GOODS/SERVICE],0)),""))</f>
        <v/>
      </c>
      <c r="G391" s="96" t="str">
        <f>(_xlfn.IFNA(INDEX(Table6[Column1],MATCH(newSupply[[#This Row],[VAT/NVAT]],Table6[VAT/NVAT],0)),""))</f>
        <v/>
      </c>
    </row>
    <row r="392" spans="1:7">
      <c r="A392" s="95"/>
      <c r="D392" s="82"/>
      <c r="E392" s="66" t="str">
        <f>(_xlfn.IFNA(INDEX(Table2[Column1],MATCH(newSupply[[#This Row],[GOODS/SERVICE]],Table2[GOODS/SERVICE],0)),""))</f>
        <v/>
      </c>
      <c r="G392" s="96" t="str">
        <f>(_xlfn.IFNA(INDEX(Table6[Column1],MATCH(newSupply[[#This Row],[VAT/NVAT]],Table6[VAT/NVAT],0)),""))</f>
        <v/>
      </c>
    </row>
    <row r="393" spans="1:7">
      <c r="A393" s="95"/>
      <c r="D393" s="82"/>
      <c r="E393" s="66" t="str">
        <f>(_xlfn.IFNA(INDEX(Table2[Column1],MATCH(newSupply[[#This Row],[GOODS/SERVICE]],Table2[GOODS/SERVICE],0)),""))</f>
        <v/>
      </c>
      <c r="G393" s="96" t="str">
        <f>(_xlfn.IFNA(INDEX(Table6[Column1],MATCH(newSupply[[#This Row],[VAT/NVAT]],Table6[VAT/NVAT],0)),""))</f>
        <v/>
      </c>
    </row>
    <row r="394" spans="1:7">
      <c r="A394" s="95"/>
      <c r="D394" s="82"/>
      <c r="E394" s="66" t="str">
        <f>(_xlfn.IFNA(INDEX(Table2[Column1],MATCH(newSupply[[#This Row],[GOODS/SERVICE]],Table2[GOODS/SERVICE],0)),""))</f>
        <v/>
      </c>
      <c r="G394" s="96" t="str">
        <f>(_xlfn.IFNA(INDEX(Table6[Column1],MATCH(newSupply[[#This Row],[VAT/NVAT]],Table6[VAT/NVAT],0)),""))</f>
        <v/>
      </c>
    </row>
    <row r="395" spans="1:7">
      <c r="A395" s="95"/>
      <c r="D395" s="82"/>
      <c r="E395" s="66" t="str">
        <f>(_xlfn.IFNA(INDEX(Table2[Column1],MATCH(newSupply[[#This Row],[GOODS/SERVICE]],Table2[GOODS/SERVICE],0)),""))</f>
        <v/>
      </c>
      <c r="G395" s="96" t="str">
        <f>(_xlfn.IFNA(INDEX(Table6[Column1],MATCH(newSupply[[#This Row],[VAT/NVAT]],Table6[VAT/NVAT],0)),""))</f>
        <v/>
      </c>
    </row>
    <row r="396" spans="1:7">
      <c r="A396" s="95"/>
      <c r="D396" s="82"/>
      <c r="E396" s="66" t="str">
        <f>(_xlfn.IFNA(INDEX(Table2[Column1],MATCH(newSupply[[#This Row],[GOODS/SERVICE]],Table2[GOODS/SERVICE],0)),""))</f>
        <v/>
      </c>
      <c r="G396" s="96" t="str">
        <f>(_xlfn.IFNA(INDEX(Table6[Column1],MATCH(newSupply[[#This Row],[VAT/NVAT]],Table6[VAT/NVAT],0)),""))</f>
        <v/>
      </c>
    </row>
    <row r="397" spans="1:7">
      <c r="A397" s="95"/>
      <c r="D397" s="82"/>
      <c r="E397" s="66" t="str">
        <f>(_xlfn.IFNA(INDEX(Table2[Column1],MATCH(newSupply[[#This Row],[GOODS/SERVICE]],Table2[GOODS/SERVICE],0)),""))</f>
        <v/>
      </c>
      <c r="G397" s="96" t="str">
        <f>(_xlfn.IFNA(INDEX(Table6[Column1],MATCH(newSupply[[#This Row],[VAT/NVAT]],Table6[VAT/NVAT],0)),""))</f>
        <v/>
      </c>
    </row>
    <row r="398" spans="1:7">
      <c r="A398" s="95"/>
      <c r="D398" s="82"/>
      <c r="E398" s="66" t="str">
        <f>(_xlfn.IFNA(INDEX(Table2[Column1],MATCH(newSupply[[#This Row],[GOODS/SERVICE]],Table2[GOODS/SERVICE],0)),""))</f>
        <v/>
      </c>
      <c r="G398" s="96" t="str">
        <f>(_xlfn.IFNA(INDEX(Table6[Column1],MATCH(newSupply[[#This Row],[VAT/NVAT]],Table6[VAT/NVAT],0)),""))</f>
        <v/>
      </c>
    </row>
    <row r="399" spans="1:7">
      <c r="A399" s="95"/>
      <c r="D399" s="82"/>
      <c r="E399" s="66" t="str">
        <f>(_xlfn.IFNA(INDEX(Table2[Column1],MATCH(newSupply[[#This Row],[GOODS/SERVICE]],Table2[GOODS/SERVICE],0)),""))</f>
        <v/>
      </c>
      <c r="G399" s="96" t="str">
        <f>(_xlfn.IFNA(INDEX(Table6[Column1],MATCH(newSupply[[#This Row],[VAT/NVAT]],Table6[VAT/NVAT],0)),""))</f>
        <v/>
      </c>
    </row>
    <row r="400" spans="1:7">
      <c r="A400" s="95"/>
      <c r="D400" s="82"/>
      <c r="E400" s="66" t="str">
        <f>(_xlfn.IFNA(INDEX(Table2[Column1],MATCH(newSupply[[#This Row],[GOODS/SERVICE]],Table2[GOODS/SERVICE],0)),""))</f>
        <v/>
      </c>
      <c r="G400" s="96" t="str">
        <f>(_xlfn.IFNA(INDEX(Table6[Column1],MATCH(newSupply[[#This Row],[VAT/NVAT]],Table6[VAT/NVAT],0)),""))</f>
        <v/>
      </c>
    </row>
    <row r="401" spans="1:7">
      <c r="A401" s="95"/>
      <c r="D401" s="82"/>
      <c r="E401" s="66" t="str">
        <f>(_xlfn.IFNA(INDEX(Table2[Column1],MATCH(newSupply[[#This Row],[GOODS/SERVICE]],Table2[GOODS/SERVICE],0)),""))</f>
        <v/>
      </c>
      <c r="G401" s="96" t="str">
        <f>(_xlfn.IFNA(INDEX(Table6[Column1],MATCH(newSupply[[#This Row],[VAT/NVAT]],Table6[VAT/NVAT],0)),""))</f>
        <v/>
      </c>
    </row>
    <row r="402" spans="1:7">
      <c r="A402" s="95"/>
      <c r="D402" s="82"/>
      <c r="E402" s="66" t="str">
        <f>(_xlfn.IFNA(INDEX(Table2[Column1],MATCH(newSupply[[#This Row],[GOODS/SERVICE]],Table2[GOODS/SERVICE],0)),""))</f>
        <v/>
      </c>
      <c r="G402" s="96" t="str">
        <f>(_xlfn.IFNA(INDEX(Table6[Column1],MATCH(newSupply[[#This Row],[VAT/NVAT]],Table6[VAT/NVAT],0)),""))</f>
        <v/>
      </c>
    </row>
    <row r="403" spans="1:7">
      <c r="A403" s="95"/>
      <c r="D403" s="82"/>
      <c r="E403" s="66" t="str">
        <f>(_xlfn.IFNA(INDEX(Table2[Column1],MATCH(newSupply[[#This Row],[GOODS/SERVICE]],Table2[GOODS/SERVICE],0)),""))</f>
        <v/>
      </c>
      <c r="G403" s="96" t="str">
        <f>(_xlfn.IFNA(INDEX(Table6[Column1],MATCH(newSupply[[#This Row],[VAT/NVAT]],Table6[VAT/NVAT],0)),""))</f>
        <v/>
      </c>
    </row>
    <row r="404" spans="1:7">
      <c r="A404" s="95"/>
      <c r="D404" s="82"/>
      <c r="E404" s="66" t="str">
        <f>(_xlfn.IFNA(INDEX(Table2[Column1],MATCH(newSupply[[#This Row],[GOODS/SERVICE]],Table2[GOODS/SERVICE],0)),""))</f>
        <v/>
      </c>
      <c r="G404" s="96" t="str">
        <f>(_xlfn.IFNA(INDEX(Table6[Column1],MATCH(newSupply[[#This Row],[VAT/NVAT]],Table6[VAT/NVAT],0)),""))</f>
        <v/>
      </c>
    </row>
    <row r="405" spans="1:7">
      <c r="A405" s="95"/>
      <c r="D405" s="82"/>
      <c r="E405" s="66" t="str">
        <f>(_xlfn.IFNA(INDEX(Table2[Column1],MATCH(newSupply[[#This Row],[GOODS/SERVICE]],Table2[GOODS/SERVICE],0)),""))</f>
        <v/>
      </c>
      <c r="G405" s="96" t="str">
        <f>(_xlfn.IFNA(INDEX(Table6[Column1],MATCH(newSupply[[#This Row],[VAT/NVAT]],Table6[VAT/NVAT],0)),""))</f>
        <v/>
      </c>
    </row>
    <row r="406" spans="1:7">
      <c r="A406" s="95"/>
      <c r="D406" s="82"/>
      <c r="E406" s="66" t="str">
        <f>(_xlfn.IFNA(INDEX(Table2[Column1],MATCH(newSupply[[#This Row],[GOODS/SERVICE]],Table2[GOODS/SERVICE],0)),""))</f>
        <v/>
      </c>
      <c r="G406" s="96" t="str">
        <f>(_xlfn.IFNA(INDEX(Table6[Column1],MATCH(newSupply[[#This Row],[VAT/NVAT]],Table6[VAT/NVAT],0)),""))</f>
        <v/>
      </c>
    </row>
    <row r="407" spans="1:7">
      <c r="A407" s="95"/>
      <c r="D407" s="82"/>
      <c r="E407" s="66" t="str">
        <f>(_xlfn.IFNA(INDEX(Table2[Column1],MATCH(newSupply[[#This Row],[GOODS/SERVICE]],Table2[GOODS/SERVICE],0)),""))</f>
        <v/>
      </c>
      <c r="G407" s="96" t="str">
        <f>(_xlfn.IFNA(INDEX(Table6[Column1],MATCH(newSupply[[#This Row],[VAT/NVAT]],Table6[VAT/NVAT],0)),""))</f>
        <v/>
      </c>
    </row>
    <row r="408" spans="1:7">
      <c r="A408" s="95"/>
      <c r="D408" s="82"/>
      <c r="E408" s="66" t="str">
        <f>(_xlfn.IFNA(INDEX(Table2[Column1],MATCH(newSupply[[#This Row],[GOODS/SERVICE]],Table2[GOODS/SERVICE],0)),""))</f>
        <v/>
      </c>
      <c r="G408" s="96" t="str">
        <f>(_xlfn.IFNA(INDEX(Table6[Column1],MATCH(newSupply[[#This Row],[VAT/NVAT]],Table6[VAT/NVAT],0)),""))</f>
        <v/>
      </c>
    </row>
    <row r="409" spans="1:7">
      <c r="A409" s="95"/>
      <c r="D409" s="82"/>
      <c r="E409" s="66" t="str">
        <f>(_xlfn.IFNA(INDEX(Table2[Column1],MATCH(newSupply[[#This Row],[GOODS/SERVICE]],Table2[GOODS/SERVICE],0)),""))</f>
        <v/>
      </c>
      <c r="G409" s="96" t="str">
        <f>(_xlfn.IFNA(INDEX(Table6[Column1],MATCH(newSupply[[#This Row],[VAT/NVAT]],Table6[VAT/NVAT],0)),""))</f>
        <v/>
      </c>
    </row>
    <row r="410" spans="1:7">
      <c r="A410" s="95"/>
      <c r="D410" s="82"/>
      <c r="E410" s="66" t="str">
        <f>(_xlfn.IFNA(INDEX(Table2[Column1],MATCH(newSupply[[#This Row],[GOODS/SERVICE]],Table2[GOODS/SERVICE],0)),""))</f>
        <v/>
      </c>
      <c r="G410" s="96" t="str">
        <f>(_xlfn.IFNA(INDEX(Table6[Column1],MATCH(newSupply[[#This Row],[VAT/NVAT]],Table6[VAT/NVAT],0)),""))</f>
        <v/>
      </c>
    </row>
    <row r="411" spans="1:7">
      <c r="A411" s="95"/>
      <c r="D411" s="82"/>
      <c r="E411" s="66" t="str">
        <f>(_xlfn.IFNA(INDEX(Table2[Column1],MATCH(newSupply[[#This Row],[GOODS/SERVICE]],Table2[GOODS/SERVICE],0)),""))</f>
        <v/>
      </c>
      <c r="G411" s="96" t="str">
        <f>(_xlfn.IFNA(INDEX(Table6[Column1],MATCH(newSupply[[#This Row],[VAT/NVAT]],Table6[VAT/NVAT],0)),""))</f>
        <v/>
      </c>
    </row>
    <row r="412" spans="1:7">
      <c r="A412" s="95"/>
      <c r="D412" s="82"/>
      <c r="E412" s="66" t="str">
        <f>(_xlfn.IFNA(INDEX(Table2[Column1],MATCH(newSupply[[#This Row],[GOODS/SERVICE]],Table2[GOODS/SERVICE],0)),""))</f>
        <v/>
      </c>
      <c r="G412" s="96" t="str">
        <f>(_xlfn.IFNA(INDEX(Table6[Column1],MATCH(newSupply[[#This Row],[VAT/NVAT]],Table6[VAT/NVAT],0)),""))</f>
        <v/>
      </c>
    </row>
    <row r="413" spans="1:7">
      <c r="A413" s="95"/>
      <c r="D413" s="82"/>
      <c r="E413" s="66" t="str">
        <f>(_xlfn.IFNA(INDEX(Table2[Column1],MATCH(newSupply[[#This Row],[GOODS/SERVICE]],Table2[GOODS/SERVICE],0)),""))</f>
        <v/>
      </c>
      <c r="G413" s="96" t="str">
        <f>(_xlfn.IFNA(INDEX(Table6[Column1],MATCH(newSupply[[#This Row],[VAT/NVAT]],Table6[VAT/NVAT],0)),""))</f>
        <v/>
      </c>
    </row>
    <row r="414" spans="1:7">
      <c r="A414" s="95"/>
      <c r="D414" s="82"/>
      <c r="E414" s="66" t="str">
        <f>(_xlfn.IFNA(INDEX(Table2[Column1],MATCH(newSupply[[#This Row],[GOODS/SERVICE]],Table2[GOODS/SERVICE],0)),""))</f>
        <v/>
      </c>
      <c r="G414" s="96" t="str">
        <f>(_xlfn.IFNA(INDEX(Table6[Column1],MATCH(newSupply[[#This Row],[VAT/NVAT]],Table6[VAT/NVAT],0)),""))</f>
        <v/>
      </c>
    </row>
    <row r="415" spans="1:7">
      <c r="A415" s="95"/>
      <c r="D415" s="82"/>
      <c r="E415" s="66" t="str">
        <f>(_xlfn.IFNA(INDEX(Table2[Column1],MATCH(newSupply[[#This Row],[GOODS/SERVICE]],Table2[GOODS/SERVICE],0)),""))</f>
        <v/>
      </c>
      <c r="G415" s="96" t="str">
        <f>(_xlfn.IFNA(INDEX(Table6[Column1],MATCH(newSupply[[#This Row],[VAT/NVAT]],Table6[VAT/NVAT],0)),""))</f>
        <v/>
      </c>
    </row>
    <row r="416" spans="1:7">
      <c r="A416" s="95"/>
      <c r="D416" s="82"/>
      <c r="E416" s="66" t="str">
        <f>(_xlfn.IFNA(INDEX(Table2[Column1],MATCH(newSupply[[#This Row],[GOODS/SERVICE]],Table2[GOODS/SERVICE],0)),""))</f>
        <v/>
      </c>
      <c r="G416" s="96" t="str">
        <f>(_xlfn.IFNA(INDEX(Table6[Column1],MATCH(newSupply[[#This Row],[VAT/NVAT]],Table6[VAT/NVAT],0)),""))</f>
        <v/>
      </c>
    </row>
    <row r="417" spans="1:7">
      <c r="A417" s="95"/>
      <c r="D417" s="82"/>
      <c r="E417" s="66" t="str">
        <f>(_xlfn.IFNA(INDEX(Table2[Column1],MATCH(newSupply[[#This Row],[GOODS/SERVICE]],Table2[GOODS/SERVICE],0)),""))</f>
        <v/>
      </c>
      <c r="G417" s="96" t="str">
        <f>(_xlfn.IFNA(INDEX(Table6[Column1],MATCH(newSupply[[#This Row],[VAT/NVAT]],Table6[VAT/NVAT],0)),""))</f>
        <v/>
      </c>
    </row>
    <row r="418" spans="1:7">
      <c r="A418" s="95"/>
      <c r="D418" s="82"/>
      <c r="E418" s="66" t="str">
        <f>(_xlfn.IFNA(INDEX(Table2[Column1],MATCH(newSupply[[#This Row],[GOODS/SERVICE]],Table2[GOODS/SERVICE],0)),""))</f>
        <v/>
      </c>
      <c r="G418" s="96" t="str">
        <f>(_xlfn.IFNA(INDEX(Table6[Column1],MATCH(newSupply[[#This Row],[VAT/NVAT]],Table6[VAT/NVAT],0)),""))</f>
        <v/>
      </c>
    </row>
    <row r="419" spans="1:7">
      <c r="A419" s="95"/>
      <c r="D419" s="82"/>
      <c r="E419" s="66" t="str">
        <f>(_xlfn.IFNA(INDEX(Table2[Column1],MATCH(newSupply[[#This Row],[GOODS/SERVICE]],Table2[GOODS/SERVICE],0)),""))</f>
        <v/>
      </c>
      <c r="G419" s="96" t="str">
        <f>(_xlfn.IFNA(INDEX(Table6[Column1],MATCH(newSupply[[#This Row],[VAT/NVAT]],Table6[VAT/NVAT],0)),""))</f>
        <v/>
      </c>
    </row>
    <row r="420" spans="1:7">
      <c r="A420" s="95"/>
      <c r="D420" s="82"/>
      <c r="E420" s="66" t="str">
        <f>(_xlfn.IFNA(INDEX(Table2[Column1],MATCH(newSupply[[#This Row],[GOODS/SERVICE]],Table2[GOODS/SERVICE],0)),""))</f>
        <v/>
      </c>
      <c r="G420" s="96" t="str">
        <f>(_xlfn.IFNA(INDEX(Table6[Column1],MATCH(newSupply[[#This Row],[VAT/NVAT]],Table6[VAT/NVAT],0)),""))</f>
        <v/>
      </c>
    </row>
    <row r="421" spans="1:7">
      <c r="A421" s="95"/>
      <c r="D421" s="82"/>
      <c r="E421" s="66" t="str">
        <f>(_xlfn.IFNA(INDEX(Table2[Column1],MATCH(newSupply[[#This Row],[GOODS/SERVICE]],Table2[GOODS/SERVICE],0)),""))</f>
        <v/>
      </c>
      <c r="G421" s="96" t="str">
        <f>(_xlfn.IFNA(INDEX(Table6[Column1],MATCH(newSupply[[#This Row],[VAT/NVAT]],Table6[VAT/NVAT],0)),""))</f>
        <v/>
      </c>
    </row>
    <row r="422" spans="1:7">
      <c r="A422" s="95"/>
      <c r="D422" s="82"/>
      <c r="E422" s="66" t="str">
        <f>(_xlfn.IFNA(INDEX(Table2[Column1],MATCH(newSupply[[#This Row],[GOODS/SERVICE]],Table2[GOODS/SERVICE],0)),""))</f>
        <v/>
      </c>
      <c r="G422" s="96" t="str">
        <f>(_xlfn.IFNA(INDEX(Table6[Column1],MATCH(newSupply[[#This Row],[VAT/NVAT]],Table6[VAT/NVAT],0)),""))</f>
        <v/>
      </c>
    </row>
    <row r="423" spans="1:7">
      <c r="A423" s="95"/>
      <c r="D423" s="82"/>
      <c r="E423" s="66" t="str">
        <f>(_xlfn.IFNA(INDEX(Table2[Column1],MATCH(newSupply[[#This Row],[GOODS/SERVICE]],Table2[GOODS/SERVICE],0)),""))</f>
        <v/>
      </c>
      <c r="G423" s="96" t="str">
        <f>(_xlfn.IFNA(INDEX(Table6[Column1],MATCH(newSupply[[#This Row],[VAT/NVAT]],Table6[VAT/NVAT],0)),""))</f>
        <v/>
      </c>
    </row>
    <row r="424" spans="1:7">
      <c r="A424" s="95"/>
      <c r="D424" s="82"/>
      <c r="E424" s="66" t="str">
        <f>(_xlfn.IFNA(INDEX(Table2[Column1],MATCH(newSupply[[#This Row],[GOODS/SERVICE]],Table2[GOODS/SERVICE],0)),""))</f>
        <v/>
      </c>
      <c r="G424" s="96" t="str">
        <f>(_xlfn.IFNA(INDEX(Table6[Column1],MATCH(newSupply[[#This Row],[VAT/NVAT]],Table6[VAT/NVAT],0)),""))</f>
        <v/>
      </c>
    </row>
    <row r="425" spans="1:7">
      <c r="A425" s="95"/>
      <c r="D425" s="82"/>
      <c r="E425" s="66" t="str">
        <f>(_xlfn.IFNA(INDEX(Table2[Column1],MATCH(newSupply[[#This Row],[GOODS/SERVICE]],Table2[GOODS/SERVICE],0)),""))</f>
        <v/>
      </c>
      <c r="G425" s="96" t="str">
        <f>(_xlfn.IFNA(INDEX(Table6[Column1],MATCH(newSupply[[#This Row],[VAT/NVAT]],Table6[VAT/NVAT],0)),""))</f>
        <v/>
      </c>
    </row>
    <row r="426" spans="1:7">
      <c r="A426" s="95"/>
      <c r="D426" s="82"/>
      <c r="E426" s="66" t="str">
        <f>(_xlfn.IFNA(INDEX(Table2[Column1],MATCH(newSupply[[#This Row],[GOODS/SERVICE]],Table2[GOODS/SERVICE],0)),""))</f>
        <v/>
      </c>
      <c r="G426" s="96" t="str">
        <f>(_xlfn.IFNA(INDEX(Table6[Column1],MATCH(newSupply[[#This Row],[VAT/NVAT]],Table6[VAT/NVAT],0)),""))</f>
        <v/>
      </c>
    </row>
    <row r="427" spans="1:7">
      <c r="A427" s="95"/>
      <c r="D427" s="82"/>
      <c r="E427" s="66" t="str">
        <f>(_xlfn.IFNA(INDEX(Table2[Column1],MATCH(newSupply[[#This Row],[GOODS/SERVICE]],Table2[GOODS/SERVICE],0)),""))</f>
        <v/>
      </c>
      <c r="G427" s="96" t="str">
        <f>(_xlfn.IFNA(INDEX(Table6[Column1],MATCH(newSupply[[#This Row],[VAT/NVAT]],Table6[VAT/NVAT],0)),""))</f>
        <v/>
      </c>
    </row>
    <row r="428" spans="1:7">
      <c r="A428" s="95"/>
      <c r="D428" s="82"/>
      <c r="E428" s="66" t="str">
        <f>(_xlfn.IFNA(INDEX(Table2[Column1],MATCH(newSupply[[#This Row],[GOODS/SERVICE]],Table2[GOODS/SERVICE],0)),""))</f>
        <v/>
      </c>
      <c r="G428" s="96" t="str">
        <f>(_xlfn.IFNA(INDEX(Table6[Column1],MATCH(newSupply[[#This Row],[VAT/NVAT]],Table6[VAT/NVAT],0)),""))</f>
        <v/>
      </c>
    </row>
    <row r="429" spans="1:7">
      <c r="A429" s="95"/>
      <c r="D429" s="82"/>
      <c r="E429" s="66" t="str">
        <f>(_xlfn.IFNA(INDEX(Table2[Column1],MATCH(newSupply[[#This Row],[GOODS/SERVICE]],Table2[GOODS/SERVICE],0)),""))</f>
        <v/>
      </c>
      <c r="G429" s="96" t="str">
        <f>(_xlfn.IFNA(INDEX(Table6[Column1],MATCH(newSupply[[#This Row],[VAT/NVAT]],Table6[VAT/NVAT],0)),""))</f>
        <v/>
      </c>
    </row>
    <row r="430" spans="1:7">
      <c r="A430" s="95"/>
      <c r="D430" s="82"/>
      <c r="E430" s="66" t="str">
        <f>(_xlfn.IFNA(INDEX(Table2[Column1],MATCH(newSupply[[#This Row],[GOODS/SERVICE]],Table2[GOODS/SERVICE],0)),""))</f>
        <v/>
      </c>
      <c r="G430" s="96" t="str">
        <f>(_xlfn.IFNA(INDEX(Table6[Column1],MATCH(newSupply[[#This Row],[VAT/NVAT]],Table6[VAT/NVAT],0)),""))</f>
        <v/>
      </c>
    </row>
    <row r="431" spans="1:7">
      <c r="A431" s="95"/>
      <c r="D431" s="82"/>
      <c r="E431" s="66" t="str">
        <f>(_xlfn.IFNA(INDEX(Table2[Column1],MATCH(newSupply[[#This Row],[GOODS/SERVICE]],Table2[GOODS/SERVICE],0)),""))</f>
        <v/>
      </c>
      <c r="G431" s="96" t="str">
        <f>(_xlfn.IFNA(INDEX(Table6[Column1],MATCH(newSupply[[#This Row],[VAT/NVAT]],Table6[VAT/NVAT],0)),""))</f>
        <v/>
      </c>
    </row>
    <row r="432" spans="1:7">
      <c r="A432" s="95"/>
      <c r="D432" s="82"/>
      <c r="E432" s="66" t="str">
        <f>(_xlfn.IFNA(INDEX(Table2[Column1],MATCH(newSupply[[#This Row],[GOODS/SERVICE]],Table2[GOODS/SERVICE],0)),""))</f>
        <v/>
      </c>
      <c r="G432" s="96" t="str">
        <f>(_xlfn.IFNA(INDEX(Table6[Column1],MATCH(newSupply[[#This Row],[VAT/NVAT]],Table6[VAT/NVAT],0)),""))</f>
        <v/>
      </c>
    </row>
    <row r="433" spans="1:7">
      <c r="A433" s="95"/>
      <c r="D433" s="82"/>
      <c r="E433" s="66" t="str">
        <f>(_xlfn.IFNA(INDEX(Table2[Column1],MATCH(newSupply[[#This Row],[GOODS/SERVICE]],Table2[GOODS/SERVICE],0)),""))</f>
        <v/>
      </c>
      <c r="G433" s="96" t="str">
        <f>(_xlfn.IFNA(INDEX(Table6[Column1],MATCH(newSupply[[#This Row],[VAT/NVAT]],Table6[VAT/NVAT],0)),""))</f>
        <v/>
      </c>
    </row>
    <row r="434" spans="1:7">
      <c r="A434" s="95"/>
      <c r="D434" s="82"/>
      <c r="E434" s="66" t="str">
        <f>(_xlfn.IFNA(INDEX(Table2[Column1],MATCH(newSupply[[#This Row],[GOODS/SERVICE]],Table2[GOODS/SERVICE],0)),""))</f>
        <v/>
      </c>
      <c r="G434" s="96" t="str">
        <f>(_xlfn.IFNA(INDEX(Table6[Column1],MATCH(newSupply[[#This Row],[VAT/NVAT]],Table6[VAT/NVAT],0)),""))</f>
        <v/>
      </c>
    </row>
    <row r="435" spans="1:7">
      <c r="A435" s="95"/>
      <c r="D435" s="82"/>
      <c r="E435" s="66" t="str">
        <f>(_xlfn.IFNA(INDEX(Table2[Column1],MATCH(newSupply[[#This Row],[GOODS/SERVICE]],Table2[GOODS/SERVICE],0)),""))</f>
        <v/>
      </c>
      <c r="G435" s="96" t="str">
        <f>(_xlfn.IFNA(INDEX(Table6[Column1],MATCH(newSupply[[#This Row],[VAT/NVAT]],Table6[VAT/NVAT],0)),""))</f>
        <v/>
      </c>
    </row>
    <row r="436" spans="1:7">
      <c r="A436" s="95"/>
      <c r="D436" s="82"/>
      <c r="E436" s="66" t="str">
        <f>(_xlfn.IFNA(INDEX(Table2[Column1],MATCH(newSupply[[#This Row],[GOODS/SERVICE]],Table2[GOODS/SERVICE],0)),""))</f>
        <v/>
      </c>
      <c r="G436" s="96" t="str">
        <f>(_xlfn.IFNA(INDEX(Table6[Column1],MATCH(newSupply[[#This Row],[VAT/NVAT]],Table6[VAT/NVAT],0)),""))</f>
        <v/>
      </c>
    </row>
    <row r="437" spans="1:7">
      <c r="A437" s="95"/>
      <c r="D437" s="82"/>
      <c r="E437" s="66" t="str">
        <f>(_xlfn.IFNA(INDEX(Table2[Column1],MATCH(newSupply[[#This Row],[GOODS/SERVICE]],Table2[GOODS/SERVICE],0)),""))</f>
        <v/>
      </c>
      <c r="G437" s="96" t="str">
        <f>(_xlfn.IFNA(INDEX(Table6[Column1],MATCH(newSupply[[#This Row],[VAT/NVAT]],Table6[VAT/NVAT],0)),""))</f>
        <v/>
      </c>
    </row>
    <row r="438" spans="1:7">
      <c r="A438" s="95"/>
      <c r="D438" s="82"/>
      <c r="E438" s="66" t="str">
        <f>(_xlfn.IFNA(INDEX(Table2[Column1],MATCH(newSupply[[#This Row],[GOODS/SERVICE]],Table2[GOODS/SERVICE],0)),""))</f>
        <v/>
      </c>
      <c r="G438" s="96" t="str">
        <f>(_xlfn.IFNA(INDEX(Table6[Column1],MATCH(newSupply[[#This Row],[VAT/NVAT]],Table6[VAT/NVAT],0)),""))</f>
        <v/>
      </c>
    </row>
    <row r="439" spans="1:7">
      <c r="A439" s="95"/>
      <c r="D439" s="82"/>
      <c r="E439" s="66" t="str">
        <f>(_xlfn.IFNA(INDEX(Table2[Column1],MATCH(newSupply[[#This Row],[GOODS/SERVICE]],Table2[GOODS/SERVICE],0)),""))</f>
        <v/>
      </c>
      <c r="G439" s="96" t="str">
        <f>(_xlfn.IFNA(INDEX(Table6[Column1],MATCH(newSupply[[#This Row],[VAT/NVAT]],Table6[VAT/NVAT],0)),""))</f>
        <v/>
      </c>
    </row>
    <row r="440" spans="1:7">
      <c r="A440" s="95"/>
      <c r="D440" s="82"/>
      <c r="E440" s="66" t="str">
        <f>(_xlfn.IFNA(INDEX(Table2[Column1],MATCH(newSupply[[#This Row],[GOODS/SERVICE]],Table2[GOODS/SERVICE],0)),""))</f>
        <v/>
      </c>
      <c r="G440" s="96" t="str">
        <f>(_xlfn.IFNA(INDEX(Table6[Column1],MATCH(newSupply[[#This Row],[VAT/NVAT]],Table6[VAT/NVAT],0)),""))</f>
        <v/>
      </c>
    </row>
    <row r="441" spans="1:7">
      <c r="A441" s="95"/>
      <c r="D441" s="82"/>
      <c r="E441" s="66" t="str">
        <f>(_xlfn.IFNA(INDEX(Table2[Column1],MATCH(newSupply[[#This Row],[GOODS/SERVICE]],Table2[GOODS/SERVICE],0)),""))</f>
        <v/>
      </c>
      <c r="G441" s="96" t="str">
        <f>(_xlfn.IFNA(INDEX(Table6[Column1],MATCH(newSupply[[#This Row],[VAT/NVAT]],Table6[VAT/NVAT],0)),""))</f>
        <v/>
      </c>
    </row>
    <row r="442" spans="1:7">
      <c r="A442" s="95"/>
      <c r="D442" s="82"/>
      <c r="E442" s="66" t="str">
        <f>(_xlfn.IFNA(INDEX(Table2[Column1],MATCH(newSupply[[#This Row],[GOODS/SERVICE]],Table2[GOODS/SERVICE],0)),""))</f>
        <v/>
      </c>
      <c r="G442" s="96" t="str">
        <f>(_xlfn.IFNA(INDEX(Table6[Column1],MATCH(newSupply[[#This Row],[VAT/NVAT]],Table6[VAT/NVAT],0)),""))</f>
        <v/>
      </c>
    </row>
    <row r="443" spans="1:7">
      <c r="A443" s="95"/>
      <c r="D443" s="82"/>
      <c r="E443" s="66" t="str">
        <f>(_xlfn.IFNA(INDEX(Table2[Column1],MATCH(newSupply[[#This Row],[GOODS/SERVICE]],Table2[GOODS/SERVICE],0)),""))</f>
        <v/>
      </c>
      <c r="G443" s="96" t="str">
        <f>(_xlfn.IFNA(INDEX(Table6[Column1],MATCH(newSupply[[#This Row],[VAT/NVAT]],Table6[VAT/NVAT],0)),""))</f>
        <v/>
      </c>
    </row>
    <row r="444" spans="1:7">
      <c r="A444" s="95"/>
      <c r="D444" s="82"/>
      <c r="E444" s="66" t="str">
        <f>(_xlfn.IFNA(INDEX(Table2[Column1],MATCH(newSupply[[#This Row],[GOODS/SERVICE]],Table2[GOODS/SERVICE],0)),""))</f>
        <v/>
      </c>
      <c r="G444" s="96" t="str">
        <f>(_xlfn.IFNA(INDEX(Table6[Column1],MATCH(newSupply[[#This Row],[VAT/NVAT]],Table6[VAT/NVAT],0)),""))</f>
        <v/>
      </c>
    </row>
    <row r="445" spans="1:7">
      <c r="A445" s="95"/>
      <c r="D445" s="82"/>
      <c r="E445" s="66" t="str">
        <f>(_xlfn.IFNA(INDEX(Table2[Column1],MATCH(newSupply[[#This Row],[GOODS/SERVICE]],Table2[GOODS/SERVICE],0)),""))</f>
        <v/>
      </c>
      <c r="G445" s="96" t="str">
        <f>(_xlfn.IFNA(INDEX(Table6[Column1],MATCH(newSupply[[#This Row],[VAT/NVAT]],Table6[VAT/NVAT],0)),""))</f>
        <v/>
      </c>
    </row>
    <row r="446" spans="1:7">
      <c r="A446" s="95"/>
      <c r="D446" s="82"/>
      <c r="E446" s="66" t="str">
        <f>(_xlfn.IFNA(INDEX(Table2[Column1],MATCH(newSupply[[#This Row],[GOODS/SERVICE]],Table2[GOODS/SERVICE],0)),""))</f>
        <v/>
      </c>
      <c r="G446" s="96" t="str">
        <f>(_xlfn.IFNA(INDEX(Table6[Column1],MATCH(newSupply[[#This Row],[VAT/NVAT]],Table6[VAT/NVAT],0)),""))</f>
        <v/>
      </c>
    </row>
    <row r="447" spans="1:7">
      <c r="A447" s="95"/>
      <c r="D447" s="82"/>
      <c r="E447" s="66" t="str">
        <f>(_xlfn.IFNA(INDEX(Table2[Column1],MATCH(newSupply[[#This Row],[GOODS/SERVICE]],Table2[GOODS/SERVICE],0)),""))</f>
        <v/>
      </c>
      <c r="G447" s="96" t="str">
        <f>(_xlfn.IFNA(INDEX(Table6[Column1],MATCH(newSupply[[#This Row],[VAT/NVAT]],Table6[VAT/NVAT],0)),""))</f>
        <v/>
      </c>
    </row>
    <row r="448" spans="1:7">
      <c r="A448" s="95"/>
      <c r="D448" s="82"/>
      <c r="E448" s="66" t="str">
        <f>(_xlfn.IFNA(INDEX(Table2[Column1],MATCH(newSupply[[#This Row],[GOODS/SERVICE]],Table2[GOODS/SERVICE],0)),""))</f>
        <v/>
      </c>
      <c r="G448" s="96" t="str">
        <f>(_xlfn.IFNA(INDEX(Table6[Column1],MATCH(newSupply[[#This Row],[VAT/NVAT]],Table6[VAT/NVAT],0)),""))</f>
        <v/>
      </c>
    </row>
    <row r="449" spans="1:7">
      <c r="A449" s="95"/>
      <c r="D449" s="82"/>
      <c r="E449" s="66" t="str">
        <f>(_xlfn.IFNA(INDEX(Table2[Column1],MATCH(newSupply[[#This Row],[GOODS/SERVICE]],Table2[GOODS/SERVICE],0)),""))</f>
        <v/>
      </c>
      <c r="G449" s="96" t="str">
        <f>(_xlfn.IFNA(INDEX(Table6[Column1],MATCH(newSupply[[#This Row],[VAT/NVAT]],Table6[VAT/NVAT],0)),""))</f>
        <v/>
      </c>
    </row>
    <row r="450" spans="1:7">
      <c r="A450" s="95"/>
      <c r="D450" s="82"/>
      <c r="E450" s="66" t="str">
        <f>(_xlfn.IFNA(INDEX(Table2[Column1],MATCH(newSupply[[#This Row],[GOODS/SERVICE]],Table2[GOODS/SERVICE],0)),""))</f>
        <v/>
      </c>
      <c r="G450" s="96" t="str">
        <f>(_xlfn.IFNA(INDEX(Table6[Column1],MATCH(newSupply[[#This Row],[VAT/NVAT]],Table6[VAT/NVAT],0)),""))</f>
        <v/>
      </c>
    </row>
    <row r="451" spans="1:7">
      <c r="A451" s="95"/>
      <c r="D451" s="82"/>
      <c r="E451" s="66" t="str">
        <f>(_xlfn.IFNA(INDEX(Table2[Column1],MATCH(newSupply[[#This Row],[GOODS/SERVICE]],Table2[GOODS/SERVICE],0)),""))</f>
        <v/>
      </c>
      <c r="G451" s="96" t="str">
        <f>(_xlfn.IFNA(INDEX(Table6[Column1],MATCH(newSupply[[#This Row],[VAT/NVAT]],Table6[VAT/NVAT],0)),""))</f>
        <v/>
      </c>
    </row>
    <row r="452" spans="1:7">
      <c r="A452" s="95"/>
      <c r="D452" s="82"/>
      <c r="E452" s="66" t="str">
        <f>(_xlfn.IFNA(INDEX(Table2[Column1],MATCH(newSupply[[#This Row],[GOODS/SERVICE]],Table2[GOODS/SERVICE],0)),""))</f>
        <v/>
      </c>
      <c r="G452" s="96" t="str">
        <f>(_xlfn.IFNA(INDEX(Table6[Column1],MATCH(newSupply[[#This Row],[VAT/NVAT]],Table6[VAT/NVAT],0)),""))</f>
        <v/>
      </c>
    </row>
    <row r="453" spans="1:7">
      <c r="A453" s="95"/>
      <c r="D453" s="82"/>
      <c r="E453" s="66" t="str">
        <f>(_xlfn.IFNA(INDEX(Table2[Column1],MATCH(newSupply[[#This Row],[GOODS/SERVICE]],Table2[GOODS/SERVICE],0)),""))</f>
        <v/>
      </c>
      <c r="G453" s="96" t="str">
        <f>(_xlfn.IFNA(INDEX(Table6[Column1],MATCH(newSupply[[#This Row],[VAT/NVAT]],Table6[VAT/NVAT],0)),""))</f>
        <v/>
      </c>
    </row>
    <row r="454" spans="1:7">
      <c r="A454" s="95"/>
      <c r="D454" s="82"/>
      <c r="E454" s="66" t="str">
        <f>(_xlfn.IFNA(INDEX(Table2[Column1],MATCH(newSupply[[#This Row],[GOODS/SERVICE]],Table2[GOODS/SERVICE],0)),""))</f>
        <v/>
      </c>
      <c r="G454" s="96" t="str">
        <f>(_xlfn.IFNA(INDEX(Table6[Column1],MATCH(newSupply[[#This Row],[VAT/NVAT]],Table6[VAT/NVAT],0)),""))</f>
        <v/>
      </c>
    </row>
    <row r="455" spans="1:7">
      <c r="A455" s="95"/>
      <c r="D455" s="82"/>
      <c r="E455" s="66" t="str">
        <f>(_xlfn.IFNA(INDEX(Table2[Column1],MATCH(newSupply[[#This Row],[GOODS/SERVICE]],Table2[GOODS/SERVICE],0)),""))</f>
        <v/>
      </c>
      <c r="G455" s="96" t="str">
        <f>(_xlfn.IFNA(INDEX(Table6[Column1],MATCH(newSupply[[#This Row],[VAT/NVAT]],Table6[VAT/NVAT],0)),""))</f>
        <v/>
      </c>
    </row>
    <row r="456" spans="1:7">
      <c r="A456" s="95"/>
      <c r="D456" s="82"/>
      <c r="E456" s="66" t="str">
        <f>(_xlfn.IFNA(INDEX(Table2[Column1],MATCH(newSupply[[#This Row],[GOODS/SERVICE]],Table2[GOODS/SERVICE],0)),""))</f>
        <v/>
      </c>
      <c r="G456" s="96" t="str">
        <f>(_xlfn.IFNA(INDEX(Table6[Column1],MATCH(newSupply[[#This Row],[VAT/NVAT]],Table6[VAT/NVAT],0)),""))</f>
        <v/>
      </c>
    </row>
    <row r="457" spans="1:7">
      <c r="A457" s="95"/>
      <c r="D457" s="82"/>
      <c r="E457" s="66" t="str">
        <f>(_xlfn.IFNA(INDEX(Table2[Column1],MATCH(newSupply[[#This Row],[GOODS/SERVICE]],Table2[GOODS/SERVICE],0)),""))</f>
        <v/>
      </c>
      <c r="G457" s="96" t="str">
        <f>(_xlfn.IFNA(INDEX(Table6[Column1],MATCH(newSupply[[#This Row],[VAT/NVAT]],Table6[VAT/NVAT],0)),""))</f>
        <v/>
      </c>
    </row>
    <row r="458" spans="1:7">
      <c r="A458" s="95"/>
      <c r="D458" s="82"/>
      <c r="E458" s="66" t="str">
        <f>(_xlfn.IFNA(INDEX(Table2[Column1],MATCH(newSupply[[#This Row],[GOODS/SERVICE]],Table2[GOODS/SERVICE],0)),""))</f>
        <v/>
      </c>
      <c r="G458" s="96" t="str">
        <f>(_xlfn.IFNA(INDEX(Table6[Column1],MATCH(newSupply[[#This Row],[VAT/NVAT]],Table6[VAT/NVAT],0)),""))</f>
        <v/>
      </c>
    </row>
    <row r="459" spans="1:7">
      <c r="A459" s="95"/>
      <c r="D459" s="82"/>
      <c r="E459" s="66" t="str">
        <f>(_xlfn.IFNA(INDEX(Table2[Column1],MATCH(newSupply[[#This Row],[GOODS/SERVICE]],Table2[GOODS/SERVICE],0)),""))</f>
        <v/>
      </c>
      <c r="G459" s="96" t="str">
        <f>(_xlfn.IFNA(INDEX(Table6[Column1],MATCH(newSupply[[#This Row],[VAT/NVAT]],Table6[VAT/NVAT],0)),""))</f>
        <v/>
      </c>
    </row>
    <row r="460" spans="1:7">
      <c r="A460" s="95"/>
      <c r="D460" s="82"/>
      <c r="E460" s="66" t="str">
        <f>(_xlfn.IFNA(INDEX(Table2[Column1],MATCH(newSupply[[#This Row],[GOODS/SERVICE]],Table2[GOODS/SERVICE],0)),""))</f>
        <v/>
      </c>
      <c r="G460" s="96" t="str">
        <f>(_xlfn.IFNA(INDEX(Table6[Column1],MATCH(newSupply[[#This Row],[VAT/NVAT]],Table6[VAT/NVAT],0)),""))</f>
        <v/>
      </c>
    </row>
    <row r="461" spans="1:7">
      <c r="A461" s="95"/>
      <c r="D461" s="82"/>
      <c r="E461" s="66" t="str">
        <f>(_xlfn.IFNA(INDEX(Table2[Column1],MATCH(newSupply[[#This Row],[GOODS/SERVICE]],Table2[GOODS/SERVICE],0)),""))</f>
        <v/>
      </c>
      <c r="G461" s="96" t="str">
        <f>(_xlfn.IFNA(INDEX(Table6[Column1],MATCH(newSupply[[#This Row],[VAT/NVAT]],Table6[VAT/NVAT],0)),""))</f>
        <v/>
      </c>
    </row>
    <row r="462" spans="1:7">
      <c r="A462" s="95"/>
      <c r="D462" s="82"/>
      <c r="E462" s="66" t="str">
        <f>(_xlfn.IFNA(INDEX(Table2[Column1],MATCH(newSupply[[#This Row],[GOODS/SERVICE]],Table2[GOODS/SERVICE],0)),""))</f>
        <v/>
      </c>
      <c r="G462" s="96" t="str">
        <f>(_xlfn.IFNA(INDEX(Table6[Column1],MATCH(newSupply[[#This Row],[VAT/NVAT]],Table6[VAT/NVAT],0)),""))</f>
        <v/>
      </c>
    </row>
    <row r="463" spans="1:7">
      <c r="A463" s="95"/>
      <c r="D463" s="82"/>
      <c r="E463" s="66" t="str">
        <f>(_xlfn.IFNA(INDEX(Table2[Column1],MATCH(newSupply[[#This Row],[GOODS/SERVICE]],Table2[GOODS/SERVICE],0)),""))</f>
        <v/>
      </c>
      <c r="G463" s="96" t="str">
        <f>(_xlfn.IFNA(INDEX(Table6[Column1],MATCH(newSupply[[#This Row],[VAT/NVAT]],Table6[VAT/NVAT],0)),""))</f>
        <v/>
      </c>
    </row>
    <row r="464" spans="1:7">
      <c r="A464" s="95"/>
      <c r="D464" s="82"/>
      <c r="E464" s="66" t="str">
        <f>(_xlfn.IFNA(INDEX(Table2[Column1],MATCH(newSupply[[#This Row],[GOODS/SERVICE]],Table2[GOODS/SERVICE],0)),""))</f>
        <v/>
      </c>
      <c r="G464" s="96" t="str">
        <f>(_xlfn.IFNA(INDEX(Table6[Column1],MATCH(newSupply[[#This Row],[VAT/NVAT]],Table6[VAT/NVAT],0)),""))</f>
        <v/>
      </c>
    </row>
    <row r="465" spans="1:7">
      <c r="A465" s="95"/>
      <c r="D465" s="82"/>
      <c r="E465" s="66" t="str">
        <f>(_xlfn.IFNA(INDEX(Table2[Column1],MATCH(newSupply[[#This Row],[GOODS/SERVICE]],Table2[GOODS/SERVICE],0)),""))</f>
        <v/>
      </c>
      <c r="G465" s="96" t="str">
        <f>(_xlfn.IFNA(INDEX(Table6[Column1],MATCH(newSupply[[#This Row],[VAT/NVAT]],Table6[VAT/NVAT],0)),""))</f>
        <v/>
      </c>
    </row>
    <row r="466" spans="1:7">
      <c r="A466" s="95"/>
      <c r="D466" s="82"/>
      <c r="E466" s="66" t="str">
        <f>(_xlfn.IFNA(INDEX(Table2[Column1],MATCH(newSupply[[#This Row],[GOODS/SERVICE]],Table2[GOODS/SERVICE],0)),""))</f>
        <v/>
      </c>
      <c r="G466" s="96" t="str">
        <f>(_xlfn.IFNA(INDEX(Table6[Column1],MATCH(newSupply[[#This Row],[VAT/NVAT]],Table6[VAT/NVAT],0)),""))</f>
        <v/>
      </c>
    </row>
    <row r="467" spans="1:7">
      <c r="A467" s="95"/>
      <c r="D467" s="82"/>
      <c r="E467" s="66" t="str">
        <f>(_xlfn.IFNA(INDEX(Table2[Column1],MATCH(newSupply[[#This Row],[GOODS/SERVICE]],Table2[GOODS/SERVICE],0)),""))</f>
        <v/>
      </c>
      <c r="G467" s="96" t="str">
        <f>(_xlfn.IFNA(INDEX(Table6[Column1],MATCH(newSupply[[#This Row],[VAT/NVAT]],Table6[VAT/NVAT],0)),""))</f>
        <v/>
      </c>
    </row>
    <row r="468" spans="1:7">
      <c r="A468" s="95"/>
      <c r="D468" s="82"/>
      <c r="E468" s="66" t="str">
        <f>(_xlfn.IFNA(INDEX(Table2[Column1],MATCH(newSupply[[#This Row],[GOODS/SERVICE]],Table2[GOODS/SERVICE],0)),""))</f>
        <v/>
      </c>
      <c r="G468" s="96" t="str">
        <f>(_xlfn.IFNA(INDEX(Table6[Column1],MATCH(newSupply[[#This Row],[VAT/NVAT]],Table6[VAT/NVAT],0)),""))</f>
        <v/>
      </c>
    </row>
    <row r="469" spans="1:7">
      <c r="A469" s="95"/>
      <c r="D469" s="82"/>
      <c r="E469" s="66" t="str">
        <f>(_xlfn.IFNA(INDEX(Table2[Column1],MATCH(newSupply[[#This Row],[GOODS/SERVICE]],Table2[GOODS/SERVICE],0)),""))</f>
        <v/>
      </c>
      <c r="G469" s="96" t="str">
        <f>(_xlfn.IFNA(INDEX(Table6[Column1],MATCH(newSupply[[#This Row],[VAT/NVAT]],Table6[VAT/NVAT],0)),""))</f>
        <v/>
      </c>
    </row>
    <row r="470" spans="1:7">
      <c r="A470" s="95"/>
      <c r="D470" s="82"/>
      <c r="E470" s="66" t="str">
        <f>(_xlfn.IFNA(INDEX(Table2[Column1],MATCH(newSupply[[#This Row],[GOODS/SERVICE]],Table2[GOODS/SERVICE],0)),""))</f>
        <v/>
      </c>
      <c r="G470" s="96" t="str">
        <f>(_xlfn.IFNA(INDEX(Table6[Column1],MATCH(newSupply[[#This Row],[VAT/NVAT]],Table6[VAT/NVAT],0)),""))</f>
        <v/>
      </c>
    </row>
    <row r="471" spans="1:7">
      <c r="A471" s="95"/>
      <c r="D471" s="82"/>
      <c r="E471" s="66" t="str">
        <f>(_xlfn.IFNA(INDEX(Table2[Column1],MATCH(newSupply[[#This Row],[GOODS/SERVICE]],Table2[GOODS/SERVICE],0)),""))</f>
        <v/>
      </c>
      <c r="G471" s="96" t="str">
        <f>(_xlfn.IFNA(INDEX(Table6[Column1],MATCH(newSupply[[#This Row],[VAT/NVAT]],Table6[VAT/NVAT],0)),""))</f>
        <v/>
      </c>
    </row>
    <row r="472" spans="1:7">
      <c r="A472" s="95"/>
      <c r="D472" s="82"/>
      <c r="E472" s="66" t="str">
        <f>(_xlfn.IFNA(INDEX(Table2[Column1],MATCH(newSupply[[#This Row],[GOODS/SERVICE]],Table2[GOODS/SERVICE],0)),""))</f>
        <v/>
      </c>
      <c r="G472" s="96" t="str">
        <f>(_xlfn.IFNA(INDEX(Table6[Column1],MATCH(newSupply[[#This Row],[VAT/NVAT]],Table6[VAT/NVAT],0)),""))</f>
        <v/>
      </c>
    </row>
    <row r="473" spans="1:7">
      <c r="A473" s="95"/>
      <c r="D473" s="82"/>
      <c r="E473" s="66" t="str">
        <f>(_xlfn.IFNA(INDEX(Table2[Column1],MATCH(newSupply[[#This Row],[GOODS/SERVICE]],Table2[GOODS/SERVICE],0)),""))</f>
        <v/>
      </c>
      <c r="G473" s="96" t="str">
        <f>(_xlfn.IFNA(INDEX(Table6[Column1],MATCH(newSupply[[#This Row],[VAT/NVAT]],Table6[VAT/NVAT],0)),""))</f>
        <v/>
      </c>
    </row>
    <row r="474" spans="1:7">
      <c r="A474" s="95"/>
      <c r="D474" s="82"/>
      <c r="E474" s="66" t="str">
        <f>(_xlfn.IFNA(INDEX(Table2[Column1],MATCH(newSupply[[#This Row],[GOODS/SERVICE]],Table2[GOODS/SERVICE],0)),""))</f>
        <v/>
      </c>
      <c r="G474" s="96" t="str">
        <f>(_xlfn.IFNA(INDEX(Table6[Column1],MATCH(newSupply[[#This Row],[VAT/NVAT]],Table6[VAT/NVAT],0)),""))</f>
        <v/>
      </c>
    </row>
    <row r="475" spans="1:7">
      <c r="A475" s="95"/>
      <c r="D475" s="82"/>
      <c r="E475" s="66" t="str">
        <f>(_xlfn.IFNA(INDEX(Table2[Column1],MATCH(newSupply[[#This Row],[GOODS/SERVICE]],Table2[GOODS/SERVICE],0)),""))</f>
        <v/>
      </c>
      <c r="G475" s="96" t="str">
        <f>(_xlfn.IFNA(INDEX(Table6[Column1],MATCH(newSupply[[#This Row],[VAT/NVAT]],Table6[VAT/NVAT],0)),""))</f>
        <v/>
      </c>
    </row>
    <row r="476" spans="1:7">
      <c r="A476" s="95"/>
      <c r="D476" s="82"/>
      <c r="E476" s="66" t="str">
        <f>(_xlfn.IFNA(INDEX(Table2[Column1],MATCH(newSupply[[#This Row],[GOODS/SERVICE]],Table2[GOODS/SERVICE],0)),""))</f>
        <v/>
      </c>
      <c r="G476" s="96" t="str">
        <f>(_xlfn.IFNA(INDEX(Table6[Column1],MATCH(newSupply[[#This Row],[VAT/NVAT]],Table6[VAT/NVAT],0)),""))</f>
        <v/>
      </c>
    </row>
    <row r="477" spans="1:7">
      <c r="A477" s="95"/>
      <c r="D477" s="82"/>
      <c r="E477" s="66" t="str">
        <f>(_xlfn.IFNA(INDEX(Table2[Column1],MATCH(newSupply[[#This Row],[GOODS/SERVICE]],Table2[GOODS/SERVICE],0)),""))</f>
        <v/>
      </c>
      <c r="G477" s="96" t="str">
        <f>(_xlfn.IFNA(INDEX(Table6[Column1],MATCH(newSupply[[#This Row],[VAT/NVAT]],Table6[VAT/NVAT],0)),""))</f>
        <v/>
      </c>
    </row>
    <row r="478" spans="1:7">
      <c r="A478" s="95"/>
      <c r="D478" s="82"/>
      <c r="E478" s="66" t="str">
        <f>(_xlfn.IFNA(INDEX(Table2[Column1],MATCH(newSupply[[#This Row],[GOODS/SERVICE]],Table2[GOODS/SERVICE],0)),""))</f>
        <v/>
      </c>
      <c r="G478" s="96" t="str">
        <f>(_xlfn.IFNA(INDEX(Table6[Column1],MATCH(newSupply[[#This Row],[VAT/NVAT]],Table6[VAT/NVAT],0)),""))</f>
        <v/>
      </c>
    </row>
    <row r="479" spans="1:7">
      <c r="A479" s="95"/>
      <c r="D479" s="82"/>
      <c r="E479" s="66" t="str">
        <f>(_xlfn.IFNA(INDEX(Table2[Column1],MATCH(newSupply[[#This Row],[GOODS/SERVICE]],Table2[GOODS/SERVICE],0)),""))</f>
        <v/>
      </c>
      <c r="G479" s="96" t="str">
        <f>(_xlfn.IFNA(INDEX(Table6[Column1],MATCH(newSupply[[#This Row],[VAT/NVAT]],Table6[VAT/NVAT],0)),""))</f>
        <v/>
      </c>
    </row>
    <row r="480" spans="1:7">
      <c r="A480" s="95"/>
      <c r="D480" s="82"/>
      <c r="E480" s="66" t="str">
        <f>(_xlfn.IFNA(INDEX(Table2[Column1],MATCH(newSupply[[#This Row],[GOODS/SERVICE]],Table2[GOODS/SERVICE],0)),""))</f>
        <v/>
      </c>
      <c r="G480" s="96" t="str">
        <f>(_xlfn.IFNA(INDEX(Table6[Column1],MATCH(newSupply[[#This Row],[VAT/NVAT]],Table6[VAT/NVAT],0)),""))</f>
        <v/>
      </c>
    </row>
    <row r="481" spans="1:7">
      <c r="A481" s="95"/>
      <c r="D481" s="82"/>
      <c r="E481" s="66" t="str">
        <f>(_xlfn.IFNA(INDEX(Table2[Column1],MATCH(newSupply[[#This Row],[GOODS/SERVICE]],Table2[GOODS/SERVICE],0)),""))</f>
        <v/>
      </c>
      <c r="G481" s="96" t="str">
        <f>(_xlfn.IFNA(INDEX(Table6[Column1],MATCH(newSupply[[#This Row],[VAT/NVAT]],Table6[VAT/NVAT],0)),""))</f>
        <v/>
      </c>
    </row>
    <row r="482" spans="1:7">
      <c r="A482" s="95"/>
      <c r="D482" s="82"/>
      <c r="E482" s="66" t="str">
        <f>(_xlfn.IFNA(INDEX(Table2[Column1],MATCH(newSupply[[#This Row],[GOODS/SERVICE]],Table2[GOODS/SERVICE],0)),""))</f>
        <v/>
      </c>
      <c r="G482" s="96" t="str">
        <f>(_xlfn.IFNA(INDEX(Table6[Column1],MATCH(newSupply[[#This Row],[VAT/NVAT]],Table6[VAT/NVAT],0)),""))</f>
        <v/>
      </c>
    </row>
    <row r="483" spans="1:7">
      <c r="A483" s="95"/>
      <c r="D483" s="82"/>
      <c r="E483" s="66" t="str">
        <f>(_xlfn.IFNA(INDEX(Table2[Column1],MATCH(newSupply[[#This Row],[GOODS/SERVICE]],Table2[GOODS/SERVICE],0)),""))</f>
        <v/>
      </c>
      <c r="G483" s="96" t="str">
        <f>(_xlfn.IFNA(INDEX(Table6[Column1],MATCH(newSupply[[#This Row],[VAT/NVAT]],Table6[VAT/NVAT],0)),""))</f>
        <v/>
      </c>
    </row>
    <row r="484" spans="1:7">
      <c r="A484" s="95"/>
      <c r="D484" s="82"/>
      <c r="E484" s="66" t="str">
        <f>(_xlfn.IFNA(INDEX(Table2[Column1],MATCH(newSupply[[#This Row],[GOODS/SERVICE]],Table2[GOODS/SERVICE],0)),""))</f>
        <v/>
      </c>
      <c r="G484" s="96" t="str">
        <f>(_xlfn.IFNA(INDEX(Table6[Column1],MATCH(newSupply[[#This Row],[VAT/NVAT]],Table6[VAT/NVAT],0)),""))</f>
        <v/>
      </c>
    </row>
    <row r="485" spans="1:7">
      <c r="A485" s="95"/>
      <c r="D485" s="82"/>
      <c r="E485" s="66" t="str">
        <f>(_xlfn.IFNA(INDEX(Table2[Column1],MATCH(newSupply[[#This Row],[GOODS/SERVICE]],Table2[GOODS/SERVICE],0)),""))</f>
        <v/>
      </c>
      <c r="G485" s="96" t="str">
        <f>(_xlfn.IFNA(INDEX(Table6[Column1],MATCH(newSupply[[#This Row],[VAT/NVAT]],Table6[VAT/NVAT],0)),""))</f>
        <v/>
      </c>
    </row>
    <row r="486" spans="1:7">
      <c r="A486" s="95"/>
      <c r="D486" s="82"/>
      <c r="E486" s="66" t="str">
        <f>(_xlfn.IFNA(INDEX(Table2[Column1],MATCH(newSupply[[#This Row],[GOODS/SERVICE]],Table2[GOODS/SERVICE],0)),""))</f>
        <v/>
      </c>
      <c r="G486" s="96" t="str">
        <f>(_xlfn.IFNA(INDEX(Table6[Column1],MATCH(newSupply[[#This Row],[VAT/NVAT]],Table6[VAT/NVAT],0)),""))</f>
        <v/>
      </c>
    </row>
    <row r="487" spans="1:7">
      <c r="A487" s="95"/>
      <c r="D487" s="82"/>
      <c r="E487" s="66" t="str">
        <f>(_xlfn.IFNA(INDEX(Table2[Column1],MATCH(newSupply[[#This Row],[GOODS/SERVICE]],Table2[GOODS/SERVICE],0)),""))</f>
        <v/>
      </c>
      <c r="G487" s="96" t="str">
        <f>(_xlfn.IFNA(INDEX(Table6[Column1],MATCH(newSupply[[#This Row],[VAT/NVAT]],Table6[VAT/NVAT],0)),""))</f>
        <v/>
      </c>
    </row>
    <row r="488" spans="1:7">
      <c r="A488" s="95"/>
      <c r="D488" s="82"/>
      <c r="E488" s="66" t="str">
        <f>(_xlfn.IFNA(INDEX(Table2[Column1],MATCH(newSupply[[#This Row],[GOODS/SERVICE]],Table2[GOODS/SERVICE],0)),""))</f>
        <v/>
      </c>
      <c r="G488" s="96" t="str">
        <f>(_xlfn.IFNA(INDEX(Table6[Column1],MATCH(newSupply[[#This Row],[VAT/NVAT]],Table6[VAT/NVAT],0)),""))</f>
        <v/>
      </c>
    </row>
    <row r="489" spans="1:7">
      <c r="A489" s="95"/>
      <c r="D489" s="82"/>
      <c r="E489" s="66" t="str">
        <f>(_xlfn.IFNA(INDEX(Table2[Column1],MATCH(newSupply[[#This Row],[GOODS/SERVICE]],Table2[GOODS/SERVICE],0)),""))</f>
        <v/>
      </c>
      <c r="G489" s="96" t="str">
        <f>(_xlfn.IFNA(INDEX(Table6[Column1],MATCH(newSupply[[#This Row],[VAT/NVAT]],Table6[VAT/NVAT],0)),""))</f>
        <v/>
      </c>
    </row>
    <row r="490" spans="1:7">
      <c r="A490" s="95"/>
      <c r="D490" s="82"/>
      <c r="E490" s="66" t="str">
        <f>(_xlfn.IFNA(INDEX(Table2[Column1],MATCH(newSupply[[#This Row],[GOODS/SERVICE]],Table2[GOODS/SERVICE],0)),""))</f>
        <v/>
      </c>
      <c r="G490" s="96" t="str">
        <f>(_xlfn.IFNA(INDEX(Table6[Column1],MATCH(newSupply[[#This Row],[VAT/NVAT]],Table6[VAT/NVAT],0)),""))</f>
        <v/>
      </c>
    </row>
    <row r="491" spans="1:7">
      <c r="A491" s="95"/>
      <c r="D491" s="82"/>
      <c r="E491" s="66" t="str">
        <f>(_xlfn.IFNA(INDEX(Table2[Column1],MATCH(newSupply[[#This Row],[GOODS/SERVICE]],Table2[GOODS/SERVICE],0)),""))</f>
        <v/>
      </c>
      <c r="G491" s="96" t="str">
        <f>(_xlfn.IFNA(INDEX(Table6[Column1],MATCH(newSupply[[#This Row],[VAT/NVAT]],Table6[VAT/NVAT],0)),""))</f>
        <v/>
      </c>
    </row>
    <row r="492" spans="1:7">
      <c r="A492" s="95"/>
      <c r="D492" s="82"/>
      <c r="E492" s="66" t="str">
        <f>(_xlfn.IFNA(INDEX(Table2[Column1],MATCH(newSupply[[#This Row],[GOODS/SERVICE]],Table2[GOODS/SERVICE],0)),""))</f>
        <v/>
      </c>
      <c r="G492" s="96" t="str">
        <f>(_xlfn.IFNA(INDEX(Table6[Column1],MATCH(newSupply[[#This Row],[VAT/NVAT]],Table6[VAT/NVAT],0)),""))</f>
        <v/>
      </c>
    </row>
    <row r="493" spans="1:7">
      <c r="A493" s="95"/>
      <c r="D493" s="82"/>
      <c r="E493" s="66" t="str">
        <f>(_xlfn.IFNA(INDEX(Table2[Column1],MATCH(newSupply[[#This Row],[GOODS/SERVICE]],Table2[GOODS/SERVICE],0)),""))</f>
        <v/>
      </c>
      <c r="G493" s="96" t="str">
        <f>(_xlfn.IFNA(INDEX(Table6[Column1],MATCH(newSupply[[#This Row],[VAT/NVAT]],Table6[VAT/NVAT],0)),""))</f>
        <v/>
      </c>
    </row>
    <row r="494" spans="1:7">
      <c r="A494" s="95"/>
      <c r="D494" s="82"/>
      <c r="E494" s="66" t="str">
        <f>(_xlfn.IFNA(INDEX(Table2[Column1],MATCH(newSupply[[#This Row],[GOODS/SERVICE]],Table2[GOODS/SERVICE],0)),""))</f>
        <v/>
      </c>
      <c r="G494" s="96" t="str">
        <f>(_xlfn.IFNA(INDEX(Table6[Column1],MATCH(newSupply[[#This Row],[VAT/NVAT]],Table6[VAT/NVAT],0)),""))</f>
        <v/>
      </c>
    </row>
    <row r="495" spans="1:7">
      <c r="A495" s="95"/>
      <c r="D495" s="82"/>
      <c r="E495" s="66" t="str">
        <f>(_xlfn.IFNA(INDEX(Table2[Column1],MATCH(newSupply[[#This Row],[GOODS/SERVICE]],Table2[GOODS/SERVICE],0)),""))</f>
        <v/>
      </c>
      <c r="G495" s="96" t="str">
        <f>(_xlfn.IFNA(INDEX(Table6[Column1],MATCH(newSupply[[#This Row],[VAT/NVAT]],Table6[VAT/NVAT],0)),""))</f>
        <v/>
      </c>
    </row>
    <row r="496" spans="1:7">
      <c r="A496" s="95"/>
      <c r="D496" s="82"/>
      <c r="E496" s="66" t="str">
        <f>(_xlfn.IFNA(INDEX(Table2[Column1],MATCH(newSupply[[#This Row],[GOODS/SERVICE]],Table2[GOODS/SERVICE],0)),""))</f>
        <v/>
      </c>
      <c r="G496" s="96" t="str">
        <f>(_xlfn.IFNA(INDEX(Table6[Column1],MATCH(newSupply[[#This Row],[VAT/NVAT]],Table6[VAT/NVAT],0)),""))</f>
        <v/>
      </c>
    </row>
    <row r="497" spans="1:7">
      <c r="A497" s="95"/>
      <c r="D497" s="82"/>
      <c r="E497" s="66" t="str">
        <f>(_xlfn.IFNA(INDEX(Table2[Column1],MATCH(newSupply[[#This Row],[GOODS/SERVICE]],Table2[GOODS/SERVICE],0)),""))</f>
        <v/>
      </c>
      <c r="G497" s="96" t="str">
        <f>(_xlfn.IFNA(INDEX(Table6[Column1],MATCH(newSupply[[#This Row],[VAT/NVAT]],Table6[VAT/NVAT],0)),""))</f>
        <v/>
      </c>
    </row>
    <row r="498" spans="1:7">
      <c r="A498" s="95"/>
      <c r="D498" s="82"/>
      <c r="E498" s="66" t="str">
        <f>(_xlfn.IFNA(INDEX(Table2[Column1],MATCH(newSupply[[#This Row],[GOODS/SERVICE]],Table2[GOODS/SERVICE],0)),""))</f>
        <v/>
      </c>
      <c r="G498" s="96" t="str">
        <f>(_xlfn.IFNA(INDEX(Table6[Column1],MATCH(newSupply[[#This Row],[VAT/NVAT]],Table6[VAT/NVAT],0)),""))</f>
        <v/>
      </c>
    </row>
    <row r="499" spans="1:7">
      <c r="A499" s="95"/>
      <c r="D499" s="82"/>
      <c r="E499" s="66" t="str">
        <f>(_xlfn.IFNA(INDEX(Table2[Column1],MATCH(newSupply[[#This Row],[GOODS/SERVICE]],Table2[GOODS/SERVICE],0)),""))</f>
        <v/>
      </c>
      <c r="G499" s="96" t="str">
        <f>(_xlfn.IFNA(INDEX(Table6[Column1],MATCH(newSupply[[#This Row],[VAT/NVAT]],Table6[VAT/NVAT],0)),""))</f>
        <v/>
      </c>
    </row>
    <row r="500" spans="1:7">
      <c r="A500" s="95"/>
      <c r="D500" s="82"/>
      <c r="E500" s="66" t="str">
        <f>(_xlfn.IFNA(INDEX(Table2[Column1],MATCH(newSupply[[#This Row],[GOODS/SERVICE]],Table2[GOODS/SERVICE],0)),""))</f>
        <v/>
      </c>
      <c r="G500" s="96" t="str">
        <f>(_xlfn.IFNA(INDEX(Table6[Column1],MATCH(newSupply[[#This Row],[VAT/NVAT]],Table6[VAT/NVAT],0)),""))</f>
        <v/>
      </c>
    </row>
  </sheetData>
  <sheetProtection algorithmName="SHA-512" hashValue="qvRbKqae4CZ+EGgPOLWP/nI5w/fm5n4Tj4CqX4pl+tfUscc5gDVptFnDnzyynDZIyv+3/NedQxyxeN0Jq3Uehg==" saltValue="RS8995Mb8kCfuoa0atIsyQ==" spinCount="100000" sheet="1" selectLockedCells="1"/>
  <mergeCells count="2">
    <mergeCell ref="J280:L280"/>
    <mergeCell ref="J281:T305"/>
  </mergeCells>
  <dataValidations count="4">
    <dataValidation type="list" allowBlank="1" showInputMessage="1" showErrorMessage="1" sqref="F280:F500" xr:uid="{950A776B-A02B-4078-B03F-F2B082ED4A60}">
      <formula1>$Z$293:$Z$295</formula1>
    </dataValidation>
    <dataValidation type="list" allowBlank="1" showErrorMessage="1" sqref="D280:D500" xr:uid="{FB91FBB9-4C71-44BD-A79D-CF827EC77AAC}">
      <formula1>$Z$282:$Z$290</formula1>
    </dataValidation>
    <dataValidation type="list" allowBlank="1" showErrorMessage="1" sqref="C2:D278" xr:uid="{328C0892-BD8B-4B91-B8DD-4586F35A2258}">
      <formula1>GS</formula1>
    </dataValidation>
    <dataValidation type="list" allowBlank="1" showErrorMessage="1" sqref="F2:F278" xr:uid="{C88CF907-6DAC-41E2-8C44-5493FDDD0532}">
      <formula1>VN</formula1>
    </dataValidation>
  </dataValidations>
  <pageMargins left="0.7" right="0.7" top="0.75" bottom="0.75" header="0.3" footer="0.3"/>
  <pageSetup paperSize="9" orientation="portrait" horizontalDpi="0" verticalDpi="0" r:id="rId1"/>
  <drawing r:id="rId2"/>
  <tableParts count="7">
    <tablePart r:id="rId3"/>
    <tablePart r:id="rId4"/>
    <tablePart r:id="rId5"/>
    <tablePart r:id="rId6"/>
    <tablePart r:id="rId7"/>
    <tablePart r:id="rId8"/>
    <tablePart r:id="rId9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E6070-9944-4960-A4FC-FFDC086017AF}">
  <sheetPr codeName="Sheet5">
    <pageSetUpPr fitToPage="1"/>
  </sheetPr>
  <dimension ref="A1:R67"/>
  <sheetViews>
    <sheetView zoomScale="39" zoomScaleNormal="55" zoomScaleSheetLayoutView="55" zoomScalePageLayoutView="55" workbookViewId="0">
      <selection activeCell="L8" sqref="L8"/>
    </sheetView>
  </sheetViews>
  <sheetFormatPr defaultColWidth="9.140625" defaultRowHeight="15"/>
  <cols>
    <col min="1" max="1" width="57" style="98" customWidth="1"/>
    <col min="2" max="2" width="19.7109375" style="98" customWidth="1"/>
    <col min="3" max="3" width="27.7109375" style="98" customWidth="1"/>
    <col min="4" max="4" width="98.85546875" style="98" customWidth="1"/>
    <col min="5" max="6" width="8.5703125" style="98" hidden="1" customWidth="1"/>
    <col min="7" max="7" width="22.7109375" style="97" bestFit="1" customWidth="1"/>
    <col min="8" max="8" width="19.5703125" style="146" bestFit="1" customWidth="1"/>
    <col min="9" max="10" width="18.28515625" style="146" hidden="1" customWidth="1"/>
    <col min="11" max="11" width="15.5703125" style="146" hidden="1" customWidth="1"/>
    <col min="12" max="12" width="18.7109375" style="146" customWidth="1"/>
    <col min="13" max="15" width="18.7109375" style="147" customWidth="1"/>
    <col min="16" max="16" width="26.42578125" style="146" bestFit="1" customWidth="1"/>
    <col min="17" max="17" width="29.28515625" style="146" bestFit="1" customWidth="1"/>
    <col min="18" max="18" width="5.28515625" style="98" customWidth="1"/>
    <col min="19" max="16384" width="9.140625" style="98"/>
  </cols>
  <sheetData>
    <row r="1" spans="1:18" ht="108.75" customHeight="1">
      <c r="A1" s="379" t="s">
        <v>833</v>
      </c>
      <c r="B1" s="380"/>
      <c r="C1" s="380"/>
      <c r="D1" s="380"/>
      <c r="E1" s="380"/>
      <c r="F1" s="380"/>
      <c r="G1" s="380"/>
      <c r="H1" s="380"/>
      <c r="I1" s="380"/>
      <c r="J1" s="380"/>
      <c r="K1" s="380"/>
      <c r="L1" s="380"/>
      <c r="M1" s="380"/>
      <c r="N1" s="380"/>
      <c r="O1" s="380"/>
      <c r="P1" s="380"/>
      <c r="Q1" s="380"/>
    </row>
    <row r="2" spans="1:18" ht="87.75" customHeight="1" thickBot="1">
      <c r="A2" s="381"/>
      <c r="B2" s="381"/>
      <c r="C2" s="381"/>
      <c r="D2" s="381"/>
      <c r="E2" s="381"/>
      <c r="F2" s="381"/>
      <c r="G2" s="381"/>
      <c r="H2" s="381"/>
      <c r="I2" s="381"/>
      <c r="J2" s="381"/>
      <c r="K2" s="381"/>
      <c r="L2" s="381"/>
      <c r="M2" s="381"/>
      <c r="N2" s="381"/>
      <c r="O2" s="381"/>
      <c r="P2" s="381"/>
      <c r="Q2" s="381"/>
    </row>
    <row r="3" spans="1:18" ht="23.25">
      <c r="A3" s="99"/>
      <c r="B3" s="100"/>
      <c r="C3" s="100"/>
      <c r="D3" s="100"/>
      <c r="E3" s="100"/>
      <c r="F3" s="100"/>
      <c r="G3" s="101"/>
      <c r="H3" s="102"/>
      <c r="I3" s="102"/>
      <c r="J3" s="102"/>
      <c r="K3" s="102"/>
      <c r="L3" s="102"/>
      <c r="M3" s="103"/>
      <c r="N3" s="103"/>
      <c r="O3" s="103"/>
      <c r="P3" s="102"/>
      <c r="Q3" s="104"/>
    </row>
    <row r="4" spans="1:18" ht="25.5">
      <c r="A4" s="382" t="s">
        <v>834</v>
      </c>
      <c r="B4" s="383"/>
      <c r="C4" s="383"/>
      <c r="D4" s="383"/>
      <c r="E4" s="383"/>
      <c r="F4" s="383"/>
      <c r="G4" s="383"/>
      <c r="H4" s="383"/>
      <c r="I4" s="383"/>
      <c r="J4" s="383"/>
      <c r="K4" s="383"/>
      <c r="L4" s="383"/>
      <c r="M4" s="383"/>
      <c r="N4" s="383"/>
      <c r="O4" s="383"/>
      <c r="P4" s="383"/>
      <c r="Q4" s="384"/>
    </row>
    <row r="5" spans="1:18" ht="23.25">
      <c r="A5" s="105"/>
      <c r="B5" s="106"/>
      <c r="C5" s="106"/>
      <c r="D5" s="218" t="s">
        <v>835</v>
      </c>
      <c r="E5" s="192"/>
      <c r="F5" s="192"/>
      <c r="G5" s="369" t="str">
        <f>IF('Data Entry'!C6="","[MMM,DD,YYYY]",'Data Entry'!C6)</f>
        <v>[MMM,DD,YYYY]</v>
      </c>
      <c r="H5" s="366"/>
      <c r="I5" s="107"/>
      <c r="J5" s="107"/>
      <c r="K5" s="107"/>
      <c r="L5" s="108"/>
      <c r="M5" s="106"/>
      <c r="N5" s="106"/>
      <c r="O5" s="106"/>
      <c r="P5" s="106"/>
      <c r="Q5" s="109"/>
    </row>
    <row r="6" spans="1:18" ht="22.5" hidden="1">
      <c r="A6" s="385"/>
      <c r="B6" s="386"/>
      <c r="C6" s="386"/>
      <c r="D6" s="386"/>
      <c r="E6" s="386"/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7"/>
    </row>
    <row r="7" spans="1:18" ht="23.25" hidden="1">
      <c r="A7" s="111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3"/>
    </row>
    <row r="8" spans="1:18" ht="23.25">
      <c r="A8" s="114" t="s">
        <v>836</v>
      </c>
      <c r="B8" s="116" t="str">
        <f>UPPER('Data Entry'!C3)</f>
        <v/>
      </c>
      <c r="C8" s="116"/>
      <c r="D8" s="116"/>
      <c r="E8" s="116"/>
      <c r="F8" s="116"/>
      <c r="G8" s="112"/>
      <c r="H8" s="117"/>
      <c r="I8" s="117"/>
      <c r="J8" s="117"/>
      <c r="K8" s="117"/>
      <c r="L8" s="117"/>
      <c r="M8" s="118"/>
      <c r="N8" s="118"/>
      <c r="O8" s="118"/>
      <c r="P8" s="117"/>
      <c r="Q8" s="119"/>
    </row>
    <row r="9" spans="1:18" ht="23.25">
      <c r="A9" s="114" t="s">
        <v>837</v>
      </c>
      <c r="B9" s="400"/>
      <c r="C9" s="400"/>
      <c r="D9" s="115"/>
      <c r="E9" s="116"/>
      <c r="F9" s="116"/>
      <c r="G9" s="112"/>
      <c r="H9" s="117"/>
      <c r="I9" s="117"/>
      <c r="J9" s="117"/>
      <c r="K9" s="117"/>
      <c r="L9" s="117"/>
      <c r="M9" s="118"/>
      <c r="N9" s="118"/>
      <c r="O9" s="118"/>
      <c r="P9" s="117"/>
      <c r="Q9" s="119"/>
    </row>
    <row r="10" spans="1:18" ht="23.25">
      <c r="A10" s="105"/>
      <c r="B10" s="110"/>
      <c r="C10" s="110"/>
      <c r="D10" s="110"/>
      <c r="E10" s="110"/>
      <c r="F10" s="110"/>
      <c r="G10" s="112"/>
      <c r="H10" s="117"/>
      <c r="I10" s="117"/>
      <c r="J10" s="117"/>
      <c r="K10" s="117"/>
      <c r="L10" s="117"/>
      <c r="M10" s="118"/>
      <c r="N10" s="118"/>
      <c r="O10" s="118"/>
      <c r="P10" s="117"/>
      <c r="Q10" s="119"/>
    </row>
    <row r="11" spans="1:18" ht="23.25">
      <c r="A11" s="105"/>
      <c r="B11" s="106"/>
      <c r="C11" s="106"/>
      <c r="D11" s="106"/>
      <c r="E11" s="106"/>
      <c r="F11" s="106"/>
      <c r="G11" s="112"/>
      <c r="H11" s="117"/>
      <c r="I11" s="117"/>
      <c r="J11" s="117"/>
      <c r="K11" s="117"/>
      <c r="L11" s="117"/>
      <c r="M11" s="118"/>
      <c r="N11" s="118"/>
      <c r="O11" s="118"/>
      <c r="P11" s="117"/>
      <c r="Q11" s="119"/>
    </row>
    <row r="12" spans="1:18" s="126" customFormat="1" ht="76.5">
      <c r="A12" s="120" t="s">
        <v>838</v>
      </c>
      <c r="B12" s="121" t="s">
        <v>818</v>
      </c>
      <c r="C12" s="212" t="s">
        <v>1253</v>
      </c>
      <c r="D12" s="122" t="s">
        <v>839</v>
      </c>
      <c r="E12" s="122"/>
      <c r="F12" s="122"/>
      <c r="G12" s="121" t="s">
        <v>840</v>
      </c>
      <c r="H12" s="123" t="s">
        <v>841</v>
      </c>
      <c r="I12" s="123" t="s">
        <v>842</v>
      </c>
      <c r="J12" s="123" t="s">
        <v>843</v>
      </c>
      <c r="K12" s="123" t="s">
        <v>844</v>
      </c>
      <c r="L12" s="124">
        <v>0.01</v>
      </c>
      <c r="M12" s="124">
        <v>0.02</v>
      </c>
      <c r="N12" s="124">
        <v>0.03</v>
      </c>
      <c r="O12" s="124">
        <v>0.05</v>
      </c>
      <c r="P12" s="123" t="s">
        <v>845</v>
      </c>
      <c r="Q12" s="125" t="s">
        <v>846</v>
      </c>
    </row>
    <row r="13" spans="1:18" ht="23.25">
      <c r="A13" s="210"/>
      <c r="B13" s="127"/>
      <c r="C13" s="213"/>
      <c r="D13" s="128"/>
      <c r="E13" s="129" t="str">
        <f t="shared" ref="E13:E14" si="0">IFERROR(INDEX(Column1,MATCH(D13,Payee,0)),"")</f>
        <v/>
      </c>
      <c r="F13" s="129" t="str">
        <f t="shared" ref="F13:F14" si="1">IFERROR(INDEX(ColumnVAT,MATCH(D13,Payee,0)),"")</f>
        <v/>
      </c>
      <c r="G13" s="215" t="str">
        <f>_xlfn.IFNA(INDEX(Table610[VAT/NVAT],MATCH(F13,Table610[Column1])),"")</f>
        <v/>
      </c>
      <c r="H13" s="211"/>
      <c r="I13" s="131"/>
      <c r="J13" s="131"/>
      <c r="K13" s="131"/>
      <c r="L13" s="131" t="str">
        <f t="shared" ref="L13:L39" si="2">IF(D13="MERALCO", "", _xlfn.IFNA(IF(E13=one,ROUND((IF(G13="VAT",H13/1.12,H13))*one,2),""),""))</f>
        <v/>
      </c>
      <c r="M13" s="131" t="str">
        <f t="shared" ref="M13:M39" si="3">IF(D13="MERALCO",_xlfn.IFNA(IF(E13=two,ROUND(J13*two,2),""),""),_xlfn.IFNA(IF(E13=two,ROUND((IF(G13="VAT",H13/1.12,H13))*two,2),""),""))</f>
        <v/>
      </c>
      <c r="N13" s="131" t="str">
        <f t="shared" ref="N13:N39" si="4">IF(D13="MERALCO", "", _xlfn.IFNA(IF(F13=three,ROUND((IF(G13="VAT",H13/1.12,H13))*three,3),""),""))</f>
        <v/>
      </c>
      <c r="O13" s="131" t="str">
        <f t="shared" ref="O13:O39" si="5">IF(D13="MERALCO",_xlfn.IFNA(IF(E13=five,ROUND(RK13*five,3),""),""),_xlfn.IFNA(IF(F13=five,ROUND((IF(G13="VAT",H13/1.12,H13))*five,3),""),""))</f>
        <v/>
      </c>
      <c r="P13" s="131">
        <f t="shared" ref="P13:P39" si="6">ROUND(SUM(L13,M13,N13,O13),2)</f>
        <v>0</v>
      </c>
      <c r="Q13" s="132">
        <f>ROUND(+H13-P13,2)</f>
        <v>0</v>
      </c>
      <c r="R13" s="98" t="str">
        <f>IFERROR(MATCH(G13,#REF!,0),"")</f>
        <v/>
      </c>
    </row>
    <row r="14" spans="1:18" ht="23.25">
      <c r="A14" s="210"/>
      <c r="B14" s="127"/>
      <c r="C14" s="213"/>
      <c r="D14" s="128"/>
      <c r="E14" s="129" t="str">
        <f t="shared" si="0"/>
        <v/>
      </c>
      <c r="F14" s="129" t="str">
        <f t="shared" si="1"/>
        <v/>
      </c>
      <c r="G14" s="215" t="str">
        <f>_xlfn.IFNA(INDEX(Table610[VAT/NVAT],MATCH(F14,Table610[Column1])),"")</f>
        <v/>
      </c>
      <c r="H14" s="211"/>
      <c r="I14" s="131"/>
      <c r="J14" s="131"/>
      <c r="K14" s="131"/>
      <c r="L14" s="131" t="str">
        <f t="shared" si="2"/>
        <v/>
      </c>
      <c r="M14" s="131" t="str">
        <f t="shared" si="3"/>
        <v/>
      </c>
      <c r="N14" s="131" t="str">
        <f t="shared" si="4"/>
        <v/>
      </c>
      <c r="O14" s="131" t="str">
        <f t="shared" si="5"/>
        <v/>
      </c>
      <c r="P14" s="131">
        <f t="shared" si="6"/>
        <v>0</v>
      </c>
      <c r="Q14" s="132">
        <f t="shared" ref="Q14:Q39" si="7">ROUND(+H14-P14,2)</f>
        <v>0</v>
      </c>
      <c r="R14" s="98" t="str">
        <f>IFERROR(MATCH(G14,#REF!,0),"")</f>
        <v/>
      </c>
    </row>
    <row r="15" spans="1:18" ht="23.25">
      <c r="A15" s="210"/>
      <c r="B15" s="127"/>
      <c r="C15" s="213"/>
      <c r="D15" s="128"/>
      <c r="E15" s="129" t="str">
        <f t="shared" ref="E15:E39" si="8">IFERROR(INDEX(Column1,MATCH(D15,Payee,0)),"")</f>
        <v/>
      </c>
      <c r="F15" s="129" t="str">
        <f t="shared" ref="F15:F39" si="9">IFERROR(INDEX(ColumnVAT,MATCH(D15,Payee,0)),"")</f>
        <v/>
      </c>
      <c r="G15" s="215" t="str">
        <f>_xlfn.IFNA(INDEX(Table610[VAT/NVAT],MATCH(F15,Table610[Column1])),"")</f>
        <v/>
      </c>
      <c r="H15" s="211"/>
      <c r="I15" s="131"/>
      <c r="J15" s="131"/>
      <c r="K15" s="131"/>
      <c r="L15" s="131" t="str">
        <f t="shared" si="2"/>
        <v/>
      </c>
      <c r="M15" s="131" t="str">
        <f t="shared" si="3"/>
        <v/>
      </c>
      <c r="N15" s="131" t="str">
        <f t="shared" si="4"/>
        <v/>
      </c>
      <c r="O15" s="131" t="str">
        <f t="shared" si="5"/>
        <v/>
      </c>
      <c r="P15" s="131">
        <f>ROUND(SUM(L15,M15,N15,O15),2)</f>
        <v>0</v>
      </c>
      <c r="Q15" s="132">
        <f t="shared" si="7"/>
        <v>0</v>
      </c>
      <c r="R15" s="98" t="str">
        <f>IFERROR(MATCH(G15,#REF!,0),"")</f>
        <v/>
      </c>
    </row>
    <row r="16" spans="1:18" ht="23.25">
      <c r="A16" s="210"/>
      <c r="B16" s="127"/>
      <c r="C16" s="213"/>
      <c r="D16" s="128"/>
      <c r="E16" s="129" t="str">
        <f t="shared" si="8"/>
        <v/>
      </c>
      <c r="F16" s="129" t="str">
        <f t="shared" si="9"/>
        <v/>
      </c>
      <c r="G16" s="215" t="str">
        <f>_xlfn.IFNA(INDEX(Table610[VAT/NVAT],MATCH(F16,Table610[Column1])),"")</f>
        <v/>
      </c>
      <c r="H16" s="211"/>
      <c r="I16" s="131"/>
      <c r="J16" s="131"/>
      <c r="K16" s="131"/>
      <c r="L16" s="131" t="str">
        <f t="shared" si="2"/>
        <v/>
      </c>
      <c r="M16" s="131" t="str">
        <f t="shared" si="3"/>
        <v/>
      </c>
      <c r="N16" s="131" t="str">
        <f t="shared" si="4"/>
        <v/>
      </c>
      <c r="O16" s="131" t="str">
        <f t="shared" si="5"/>
        <v/>
      </c>
      <c r="P16" s="131">
        <f t="shared" si="6"/>
        <v>0</v>
      </c>
      <c r="Q16" s="132">
        <f t="shared" si="7"/>
        <v>0</v>
      </c>
      <c r="R16" s="98" t="str">
        <f>IFERROR(MATCH(G16,#REF!,0),"")</f>
        <v/>
      </c>
    </row>
    <row r="17" spans="1:18" ht="23.25">
      <c r="A17" s="210"/>
      <c r="B17" s="127"/>
      <c r="C17" s="213"/>
      <c r="D17" s="128"/>
      <c r="E17" s="129" t="str">
        <f t="shared" si="8"/>
        <v/>
      </c>
      <c r="F17" s="129" t="str">
        <f t="shared" si="9"/>
        <v/>
      </c>
      <c r="G17" s="215" t="str">
        <f>_xlfn.IFNA(INDEX(Table610[VAT/NVAT],MATCH(F17,Table610[Column1])),"")</f>
        <v/>
      </c>
      <c r="H17" s="211"/>
      <c r="I17" s="131"/>
      <c r="J17" s="131"/>
      <c r="K17" s="131"/>
      <c r="L17" s="131" t="str">
        <f t="shared" si="2"/>
        <v/>
      </c>
      <c r="M17" s="131" t="str">
        <f t="shared" si="3"/>
        <v/>
      </c>
      <c r="N17" s="131" t="str">
        <f t="shared" si="4"/>
        <v/>
      </c>
      <c r="O17" s="131" t="str">
        <f t="shared" si="5"/>
        <v/>
      </c>
      <c r="P17" s="131">
        <f t="shared" si="6"/>
        <v>0</v>
      </c>
      <c r="Q17" s="132">
        <f t="shared" si="7"/>
        <v>0</v>
      </c>
      <c r="R17" s="98" t="str">
        <f>IFERROR(MATCH(G17,#REF!,0),"")</f>
        <v/>
      </c>
    </row>
    <row r="18" spans="1:18" ht="23.25">
      <c r="A18" s="210"/>
      <c r="B18" s="127"/>
      <c r="C18" s="213"/>
      <c r="D18" s="128"/>
      <c r="E18" s="129" t="str">
        <f t="shared" si="8"/>
        <v/>
      </c>
      <c r="F18" s="129" t="str">
        <f t="shared" si="9"/>
        <v/>
      </c>
      <c r="G18" s="215" t="str">
        <f>_xlfn.IFNA(INDEX(Table610[VAT/NVAT],MATCH(F18,Table610[Column1])),"")</f>
        <v/>
      </c>
      <c r="H18" s="211"/>
      <c r="I18" s="131"/>
      <c r="J18" s="131"/>
      <c r="K18" s="131"/>
      <c r="L18" s="131" t="str">
        <f t="shared" si="2"/>
        <v/>
      </c>
      <c r="M18" s="131" t="str">
        <f t="shared" si="3"/>
        <v/>
      </c>
      <c r="N18" s="131" t="str">
        <f t="shared" si="4"/>
        <v/>
      </c>
      <c r="O18" s="131" t="str">
        <f t="shared" si="5"/>
        <v/>
      </c>
      <c r="P18" s="131">
        <f t="shared" si="6"/>
        <v>0</v>
      </c>
      <c r="Q18" s="132">
        <f t="shared" si="7"/>
        <v>0</v>
      </c>
      <c r="R18" s="98" t="str">
        <f>IFERROR(MATCH(G18,#REF!,0),"")</f>
        <v/>
      </c>
    </row>
    <row r="19" spans="1:18" ht="23.25">
      <c r="A19" s="210"/>
      <c r="B19" s="127"/>
      <c r="C19" s="213"/>
      <c r="D19" s="128"/>
      <c r="E19" s="129" t="str">
        <f t="shared" si="8"/>
        <v/>
      </c>
      <c r="F19" s="129" t="str">
        <f t="shared" si="9"/>
        <v/>
      </c>
      <c r="G19" s="215" t="str">
        <f>_xlfn.IFNA(INDEX(Table610[VAT/NVAT],MATCH(F19,Table610[Column1])),"")</f>
        <v/>
      </c>
      <c r="H19" s="211"/>
      <c r="I19" s="131"/>
      <c r="J19" s="131"/>
      <c r="K19" s="131"/>
      <c r="L19" s="131" t="str">
        <f t="shared" si="2"/>
        <v/>
      </c>
      <c r="M19" s="131" t="str">
        <f t="shared" si="3"/>
        <v/>
      </c>
      <c r="N19" s="131" t="str">
        <f t="shared" si="4"/>
        <v/>
      </c>
      <c r="O19" s="131" t="str">
        <f t="shared" si="5"/>
        <v/>
      </c>
      <c r="P19" s="131">
        <f t="shared" si="6"/>
        <v>0</v>
      </c>
      <c r="Q19" s="132">
        <f t="shared" si="7"/>
        <v>0</v>
      </c>
      <c r="R19" s="98" t="str">
        <f>IFERROR(MATCH(G19,#REF!,0),"")</f>
        <v/>
      </c>
    </row>
    <row r="20" spans="1:18" ht="23.25">
      <c r="A20" s="210"/>
      <c r="B20" s="127"/>
      <c r="C20" s="213"/>
      <c r="D20" s="128"/>
      <c r="E20" s="129" t="str">
        <f t="shared" si="8"/>
        <v/>
      </c>
      <c r="F20" s="129" t="str">
        <f t="shared" si="9"/>
        <v/>
      </c>
      <c r="G20" s="215" t="str">
        <f>_xlfn.IFNA(INDEX(Table610[VAT/NVAT],MATCH(F20,Table610[Column1])),"")</f>
        <v/>
      </c>
      <c r="H20" s="211"/>
      <c r="I20" s="131"/>
      <c r="J20" s="131"/>
      <c r="K20" s="131"/>
      <c r="L20" s="131" t="str">
        <f t="shared" si="2"/>
        <v/>
      </c>
      <c r="M20" s="131" t="str">
        <f t="shared" si="3"/>
        <v/>
      </c>
      <c r="N20" s="131" t="str">
        <f t="shared" si="4"/>
        <v/>
      </c>
      <c r="O20" s="131" t="str">
        <f t="shared" si="5"/>
        <v/>
      </c>
      <c r="P20" s="131">
        <f t="shared" si="6"/>
        <v>0</v>
      </c>
      <c r="Q20" s="132">
        <f t="shared" si="7"/>
        <v>0</v>
      </c>
      <c r="R20" s="98" t="str">
        <f>IFERROR(MATCH(G20,#REF!,0),"")</f>
        <v/>
      </c>
    </row>
    <row r="21" spans="1:18" ht="23.25">
      <c r="A21" s="210"/>
      <c r="B21" s="127"/>
      <c r="C21" s="213"/>
      <c r="D21" s="128"/>
      <c r="E21" s="129" t="str">
        <f t="shared" si="8"/>
        <v/>
      </c>
      <c r="F21" s="129" t="str">
        <f t="shared" si="9"/>
        <v/>
      </c>
      <c r="G21" s="215" t="str">
        <f>_xlfn.IFNA(INDEX(Table610[VAT/NVAT],MATCH(F21,Table610[Column1])),"")</f>
        <v/>
      </c>
      <c r="H21" s="211"/>
      <c r="I21" s="131"/>
      <c r="J21" s="131"/>
      <c r="K21" s="131"/>
      <c r="L21" s="131" t="str">
        <f t="shared" si="2"/>
        <v/>
      </c>
      <c r="M21" s="131" t="str">
        <f t="shared" si="3"/>
        <v/>
      </c>
      <c r="N21" s="131" t="str">
        <f t="shared" si="4"/>
        <v/>
      </c>
      <c r="O21" s="131" t="str">
        <f t="shared" si="5"/>
        <v/>
      </c>
      <c r="P21" s="131">
        <f t="shared" si="6"/>
        <v>0</v>
      </c>
      <c r="Q21" s="132">
        <f t="shared" si="7"/>
        <v>0</v>
      </c>
      <c r="R21" s="98" t="str">
        <f>IFERROR(MATCH(G21,#REF!,0),"")</f>
        <v/>
      </c>
    </row>
    <row r="22" spans="1:18" ht="23.25">
      <c r="A22" s="210"/>
      <c r="B22" s="127"/>
      <c r="C22" s="213"/>
      <c r="D22" s="128"/>
      <c r="E22" s="129" t="str">
        <f t="shared" si="8"/>
        <v/>
      </c>
      <c r="F22" s="129" t="str">
        <f t="shared" si="9"/>
        <v/>
      </c>
      <c r="G22" s="215" t="str">
        <f>_xlfn.IFNA(INDEX(Table610[VAT/NVAT],MATCH(F22,Table610[Column1])),"")</f>
        <v/>
      </c>
      <c r="H22" s="211"/>
      <c r="I22" s="131"/>
      <c r="J22" s="131"/>
      <c r="K22" s="131"/>
      <c r="L22" s="131" t="str">
        <f t="shared" si="2"/>
        <v/>
      </c>
      <c r="M22" s="131" t="str">
        <f t="shared" si="3"/>
        <v/>
      </c>
      <c r="N22" s="131" t="str">
        <f t="shared" si="4"/>
        <v/>
      </c>
      <c r="O22" s="131" t="str">
        <f t="shared" si="5"/>
        <v/>
      </c>
      <c r="P22" s="131">
        <f t="shared" si="6"/>
        <v>0</v>
      </c>
      <c r="Q22" s="132">
        <f t="shared" si="7"/>
        <v>0</v>
      </c>
      <c r="R22" s="98" t="str">
        <f>IFERROR(MATCH(G22,#REF!,0),"")</f>
        <v/>
      </c>
    </row>
    <row r="23" spans="1:18" ht="23.25">
      <c r="A23" s="210"/>
      <c r="B23" s="127"/>
      <c r="C23" s="213"/>
      <c r="D23" s="128"/>
      <c r="E23" s="129" t="str">
        <f t="shared" si="8"/>
        <v/>
      </c>
      <c r="F23" s="129" t="str">
        <f t="shared" si="9"/>
        <v/>
      </c>
      <c r="G23" s="215" t="str">
        <f>_xlfn.IFNA(INDEX(Table610[VAT/NVAT],MATCH(F23,Table610[Column1])),"")</f>
        <v/>
      </c>
      <c r="H23" s="211"/>
      <c r="I23" s="131"/>
      <c r="J23" s="131"/>
      <c r="K23" s="131"/>
      <c r="L23" s="131" t="str">
        <f t="shared" si="2"/>
        <v/>
      </c>
      <c r="M23" s="131" t="str">
        <f t="shared" si="3"/>
        <v/>
      </c>
      <c r="N23" s="131" t="str">
        <f t="shared" si="4"/>
        <v/>
      </c>
      <c r="O23" s="131" t="str">
        <f t="shared" si="5"/>
        <v/>
      </c>
      <c r="P23" s="131">
        <f t="shared" si="6"/>
        <v>0</v>
      </c>
      <c r="Q23" s="132">
        <f t="shared" si="7"/>
        <v>0</v>
      </c>
      <c r="R23" s="98" t="str">
        <f>IFERROR(MATCH(G23,#REF!,0),"")</f>
        <v/>
      </c>
    </row>
    <row r="24" spans="1:18" ht="23.25">
      <c r="A24" s="210"/>
      <c r="B24" s="127"/>
      <c r="C24" s="213"/>
      <c r="D24" s="128"/>
      <c r="E24" s="129" t="str">
        <f t="shared" si="8"/>
        <v/>
      </c>
      <c r="F24" s="129" t="str">
        <f t="shared" si="9"/>
        <v/>
      </c>
      <c r="G24" s="215" t="str">
        <f>_xlfn.IFNA(INDEX(Table610[VAT/NVAT],MATCH(F24,Table610[Column1])),"")</f>
        <v/>
      </c>
      <c r="H24" s="211"/>
      <c r="I24" s="131"/>
      <c r="J24" s="131"/>
      <c r="K24" s="131"/>
      <c r="L24" s="131" t="str">
        <f t="shared" si="2"/>
        <v/>
      </c>
      <c r="M24" s="131" t="str">
        <f t="shared" si="3"/>
        <v/>
      </c>
      <c r="N24" s="131" t="str">
        <f t="shared" si="4"/>
        <v/>
      </c>
      <c r="O24" s="131" t="str">
        <f t="shared" si="5"/>
        <v/>
      </c>
      <c r="P24" s="131">
        <f t="shared" si="6"/>
        <v>0</v>
      </c>
      <c r="Q24" s="132">
        <f t="shared" si="7"/>
        <v>0</v>
      </c>
      <c r="R24" s="98" t="str">
        <f>IFERROR(MATCH(G24,#REF!,0),"")</f>
        <v/>
      </c>
    </row>
    <row r="25" spans="1:18" ht="23.25">
      <c r="A25" s="210"/>
      <c r="B25" s="127"/>
      <c r="C25" s="213"/>
      <c r="D25" s="128"/>
      <c r="E25" s="129" t="str">
        <f t="shared" si="8"/>
        <v/>
      </c>
      <c r="F25" s="129" t="str">
        <f t="shared" si="9"/>
        <v/>
      </c>
      <c r="G25" s="215" t="str">
        <f>_xlfn.IFNA(INDEX(Table610[VAT/NVAT],MATCH(F25,Table610[Column1])),"")</f>
        <v/>
      </c>
      <c r="H25" s="211"/>
      <c r="I25" s="131"/>
      <c r="J25" s="131"/>
      <c r="K25" s="131"/>
      <c r="L25" s="131" t="str">
        <f t="shared" si="2"/>
        <v/>
      </c>
      <c r="M25" s="131" t="str">
        <f t="shared" si="3"/>
        <v/>
      </c>
      <c r="N25" s="131" t="str">
        <f t="shared" si="4"/>
        <v/>
      </c>
      <c r="O25" s="131" t="str">
        <f t="shared" si="5"/>
        <v/>
      </c>
      <c r="P25" s="131">
        <f t="shared" si="6"/>
        <v>0</v>
      </c>
      <c r="Q25" s="132">
        <f t="shared" si="7"/>
        <v>0</v>
      </c>
      <c r="R25" s="98" t="str">
        <f>IFERROR(MATCH(G25,#REF!,0),"")</f>
        <v/>
      </c>
    </row>
    <row r="26" spans="1:18" ht="23.25">
      <c r="A26" s="210"/>
      <c r="B26" s="127"/>
      <c r="C26" s="213"/>
      <c r="D26" s="128"/>
      <c r="E26" s="129" t="str">
        <f t="shared" si="8"/>
        <v/>
      </c>
      <c r="F26" s="129" t="str">
        <f t="shared" si="9"/>
        <v/>
      </c>
      <c r="G26" s="215" t="str">
        <f>_xlfn.IFNA(INDEX(Table610[VAT/NVAT],MATCH(F26,Table610[Column1])),"")</f>
        <v/>
      </c>
      <c r="H26" s="211"/>
      <c r="I26" s="131"/>
      <c r="J26" s="131"/>
      <c r="K26" s="131"/>
      <c r="L26" s="131" t="str">
        <f t="shared" si="2"/>
        <v/>
      </c>
      <c r="M26" s="131" t="str">
        <f t="shared" si="3"/>
        <v/>
      </c>
      <c r="N26" s="131" t="str">
        <f t="shared" si="4"/>
        <v/>
      </c>
      <c r="O26" s="131" t="str">
        <f t="shared" si="5"/>
        <v/>
      </c>
      <c r="P26" s="131">
        <f t="shared" si="6"/>
        <v>0</v>
      </c>
      <c r="Q26" s="132">
        <f t="shared" si="7"/>
        <v>0</v>
      </c>
      <c r="R26" s="98" t="str">
        <f>IFERROR(MATCH(G26,#REF!,0),"")</f>
        <v/>
      </c>
    </row>
    <row r="27" spans="1:18" ht="23.25">
      <c r="A27" s="210"/>
      <c r="B27" s="127"/>
      <c r="C27" s="213"/>
      <c r="D27" s="128"/>
      <c r="E27" s="129" t="str">
        <f t="shared" si="8"/>
        <v/>
      </c>
      <c r="F27" s="129" t="str">
        <f t="shared" si="9"/>
        <v/>
      </c>
      <c r="G27" s="215" t="str">
        <f>_xlfn.IFNA(INDEX(Table610[VAT/NVAT],MATCH(F27,Table610[Column1])),"")</f>
        <v/>
      </c>
      <c r="H27" s="211"/>
      <c r="I27" s="131"/>
      <c r="J27" s="131"/>
      <c r="K27" s="131"/>
      <c r="L27" s="131" t="str">
        <f t="shared" si="2"/>
        <v/>
      </c>
      <c r="M27" s="131" t="str">
        <f t="shared" si="3"/>
        <v/>
      </c>
      <c r="N27" s="131" t="str">
        <f t="shared" si="4"/>
        <v/>
      </c>
      <c r="O27" s="131" t="str">
        <f t="shared" si="5"/>
        <v/>
      </c>
      <c r="P27" s="131">
        <f t="shared" si="6"/>
        <v>0</v>
      </c>
      <c r="Q27" s="132">
        <f t="shared" si="7"/>
        <v>0</v>
      </c>
      <c r="R27" s="98" t="str">
        <f>IFERROR(MATCH(G27,#REF!,0),"")</f>
        <v/>
      </c>
    </row>
    <row r="28" spans="1:18" ht="23.25">
      <c r="A28" s="210"/>
      <c r="B28" s="127"/>
      <c r="C28" s="213"/>
      <c r="D28" s="128"/>
      <c r="E28" s="129" t="str">
        <f t="shared" si="8"/>
        <v/>
      </c>
      <c r="F28" s="129" t="str">
        <f t="shared" si="9"/>
        <v/>
      </c>
      <c r="G28" s="215" t="str">
        <f>_xlfn.IFNA(INDEX(Table610[VAT/NVAT],MATCH(F28,Table610[Column1])),"")</f>
        <v/>
      </c>
      <c r="H28" s="211"/>
      <c r="I28" s="131"/>
      <c r="J28" s="131"/>
      <c r="K28" s="131"/>
      <c r="L28" s="131" t="str">
        <f t="shared" si="2"/>
        <v/>
      </c>
      <c r="M28" s="131" t="str">
        <f t="shared" si="3"/>
        <v/>
      </c>
      <c r="N28" s="131" t="str">
        <f t="shared" si="4"/>
        <v/>
      </c>
      <c r="O28" s="131" t="str">
        <f t="shared" si="5"/>
        <v/>
      </c>
      <c r="P28" s="131">
        <f t="shared" si="6"/>
        <v>0</v>
      </c>
      <c r="Q28" s="132">
        <f t="shared" si="7"/>
        <v>0</v>
      </c>
      <c r="R28" s="98" t="str">
        <f>IFERROR(MATCH(G28,#REF!,0),"")</f>
        <v/>
      </c>
    </row>
    <row r="29" spans="1:18" s="126" customFormat="1" ht="23.25">
      <c r="A29" s="210"/>
      <c r="B29" s="127"/>
      <c r="C29" s="213"/>
      <c r="D29" s="128"/>
      <c r="E29" s="129" t="str">
        <f t="shared" si="8"/>
        <v/>
      </c>
      <c r="F29" s="129" t="str">
        <f t="shared" si="9"/>
        <v/>
      </c>
      <c r="G29" s="215" t="str">
        <f>_xlfn.IFNA(INDEX(Table610[VAT/NVAT],MATCH(F29,Table610[Column1])),"")</f>
        <v/>
      </c>
      <c r="H29" s="211"/>
      <c r="I29" s="131"/>
      <c r="J29" s="131"/>
      <c r="K29" s="131"/>
      <c r="L29" s="131" t="str">
        <f t="shared" si="2"/>
        <v/>
      </c>
      <c r="M29" s="131" t="str">
        <f t="shared" si="3"/>
        <v/>
      </c>
      <c r="N29" s="131" t="str">
        <f t="shared" si="4"/>
        <v/>
      </c>
      <c r="O29" s="131" t="str">
        <f t="shared" si="5"/>
        <v/>
      </c>
      <c r="P29" s="131">
        <f t="shared" si="6"/>
        <v>0</v>
      </c>
      <c r="Q29" s="132">
        <f t="shared" si="7"/>
        <v>0</v>
      </c>
      <c r="R29" s="98" t="str">
        <f>IFERROR(MATCH(G29,#REF!,0),"")</f>
        <v/>
      </c>
    </row>
    <row r="30" spans="1:18" ht="23.25">
      <c r="A30" s="210"/>
      <c r="B30" s="127"/>
      <c r="C30" s="213"/>
      <c r="D30" s="128"/>
      <c r="E30" s="129" t="str">
        <f t="shared" si="8"/>
        <v/>
      </c>
      <c r="F30" s="129" t="str">
        <f t="shared" si="9"/>
        <v/>
      </c>
      <c r="G30" s="215" t="str">
        <f>_xlfn.IFNA(INDEX(Table610[VAT/NVAT],MATCH(F30,Table610[Column1])),"")</f>
        <v/>
      </c>
      <c r="H30" s="211"/>
      <c r="I30" s="131"/>
      <c r="J30" s="131"/>
      <c r="K30" s="131"/>
      <c r="L30" s="131" t="str">
        <f t="shared" si="2"/>
        <v/>
      </c>
      <c r="M30" s="131" t="str">
        <f t="shared" si="3"/>
        <v/>
      </c>
      <c r="N30" s="131" t="str">
        <f t="shared" si="4"/>
        <v/>
      </c>
      <c r="O30" s="131" t="str">
        <f t="shared" si="5"/>
        <v/>
      </c>
      <c r="P30" s="131">
        <f t="shared" si="6"/>
        <v>0</v>
      </c>
      <c r="Q30" s="132">
        <f t="shared" si="7"/>
        <v>0</v>
      </c>
      <c r="R30" s="98" t="str">
        <f>IFERROR(MATCH(G30,#REF!,0),"")</f>
        <v/>
      </c>
    </row>
    <row r="31" spans="1:18" ht="23.25">
      <c r="A31" s="210"/>
      <c r="B31" s="127"/>
      <c r="C31" s="213"/>
      <c r="D31" s="128"/>
      <c r="E31" s="129" t="str">
        <f t="shared" si="8"/>
        <v/>
      </c>
      <c r="F31" s="129" t="str">
        <f t="shared" si="9"/>
        <v/>
      </c>
      <c r="G31" s="215" t="str">
        <f>_xlfn.IFNA(INDEX(Table610[VAT/NVAT],MATCH(F31,Table610[Column1])),"")</f>
        <v/>
      </c>
      <c r="H31" s="211"/>
      <c r="I31" s="131"/>
      <c r="J31" s="131"/>
      <c r="K31" s="131"/>
      <c r="L31" s="131" t="str">
        <f t="shared" si="2"/>
        <v/>
      </c>
      <c r="M31" s="131" t="str">
        <f t="shared" si="3"/>
        <v/>
      </c>
      <c r="N31" s="131" t="str">
        <f t="shared" si="4"/>
        <v/>
      </c>
      <c r="O31" s="131" t="str">
        <f t="shared" si="5"/>
        <v/>
      </c>
      <c r="P31" s="131">
        <f t="shared" si="6"/>
        <v>0</v>
      </c>
      <c r="Q31" s="132">
        <f t="shared" si="7"/>
        <v>0</v>
      </c>
      <c r="R31" s="98" t="str">
        <f>IFERROR(MATCH(G31,#REF!,0),"")</f>
        <v/>
      </c>
    </row>
    <row r="32" spans="1:18" ht="23.25">
      <c r="A32" s="210"/>
      <c r="B32" s="127"/>
      <c r="C32" s="213"/>
      <c r="D32" s="128"/>
      <c r="E32" s="129" t="str">
        <f t="shared" si="8"/>
        <v/>
      </c>
      <c r="F32" s="129" t="str">
        <f t="shared" si="9"/>
        <v/>
      </c>
      <c r="G32" s="215" t="str">
        <f>_xlfn.IFNA(INDEX(Table610[VAT/NVAT],MATCH(F32,Table610[Column1])),"")</f>
        <v/>
      </c>
      <c r="H32" s="211"/>
      <c r="I32" s="131"/>
      <c r="J32" s="131"/>
      <c r="K32" s="131"/>
      <c r="L32" s="131" t="str">
        <f t="shared" si="2"/>
        <v/>
      </c>
      <c r="M32" s="131" t="str">
        <f t="shared" si="3"/>
        <v/>
      </c>
      <c r="N32" s="131" t="str">
        <f t="shared" si="4"/>
        <v/>
      </c>
      <c r="O32" s="131" t="str">
        <f t="shared" si="5"/>
        <v/>
      </c>
      <c r="P32" s="131">
        <f t="shared" si="6"/>
        <v>0</v>
      </c>
      <c r="Q32" s="132">
        <f t="shared" si="7"/>
        <v>0</v>
      </c>
    </row>
    <row r="33" spans="1:18" ht="23.25">
      <c r="A33" s="210"/>
      <c r="B33" s="127"/>
      <c r="C33" s="213"/>
      <c r="D33" s="128"/>
      <c r="E33" s="129" t="str">
        <f t="shared" si="8"/>
        <v/>
      </c>
      <c r="F33" s="129" t="str">
        <f t="shared" si="9"/>
        <v/>
      </c>
      <c r="G33" s="215" t="str">
        <f>_xlfn.IFNA(INDEX(Table610[VAT/NVAT],MATCH(F33,Table610[Column1])),"")</f>
        <v/>
      </c>
      <c r="H33" s="211"/>
      <c r="I33" s="131"/>
      <c r="J33" s="131"/>
      <c r="K33" s="131"/>
      <c r="L33" s="131" t="str">
        <f t="shared" si="2"/>
        <v/>
      </c>
      <c r="M33" s="131" t="str">
        <f t="shared" si="3"/>
        <v/>
      </c>
      <c r="N33" s="131" t="str">
        <f t="shared" si="4"/>
        <v/>
      </c>
      <c r="O33" s="131" t="str">
        <f t="shared" si="5"/>
        <v/>
      </c>
      <c r="P33" s="131">
        <f t="shared" si="6"/>
        <v>0</v>
      </c>
      <c r="Q33" s="132">
        <f t="shared" si="7"/>
        <v>0</v>
      </c>
    </row>
    <row r="34" spans="1:18" ht="23.25">
      <c r="A34" s="210"/>
      <c r="B34" s="127"/>
      <c r="C34" s="213"/>
      <c r="D34" s="128"/>
      <c r="E34" s="129" t="str">
        <f t="shared" si="8"/>
        <v/>
      </c>
      <c r="F34" s="129" t="str">
        <f t="shared" si="9"/>
        <v/>
      </c>
      <c r="G34" s="215" t="str">
        <f>_xlfn.IFNA(INDEX(Table610[VAT/NVAT],MATCH(F34,Table610[Column1])),"")</f>
        <v/>
      </c>
      <c r="H34" s="211"/>
      <c r="I34" s="131"/>
      <c r="J34" s="131"/>
      <c r="K34" s="131"/>
      <c r="L34" s="131" t="str">
        <f t="shared" si="2"/>
        <v/>
      </c>
      <c r="M34" s="131" t="str">
        <f t="shared" si="3"/>
        <v/>
      </c>
      <c r="N34" s="131" t="str">
        <f t="shared" si="4"/>
        <v/>
      </c>
      <c r="O34" s="131" t="str">
        <f t="shared" si="5"/>
        <v/>
      </c>
      <c r="P34" s="131">
        <f t="shared" si="6"/>
        <v>0</v>
      </c>
      <c r="Q34" s="132">
        <f t="shared" si="7"/>
        <v>0</v>
      </c>
    </row>
    <row r="35" spans="1:18" ht="23.25">
      <c r="A35" s="210"/>
      <c r="B35" s="127"/>
      <c r="C35" s="213"/>
      <c r="D35" s="128"/>
      <c r="E35" s="129" t="str">
        <f t="shared" si="8"/>
        <v/>
      </c>
      <c r="F35" s="129" t="str">
        <f t="shared" si="9"/>
        <v/>
      </c>
      <c r="G35" s="215" t="str">
        <f>_xlfn.IFNA(INDEX(Table610[VAT/NVAT],MATCH(F35,Table610[Column1])),"")</f>
        <v/>
      </c>
      <c r="H35" s="211"/>
      <c r="I35" s="131"/>
      <c r="J35" s="131"/>
      <c r="K35" s="131"/>
      <c r="L35" s="131" t="str">
        <f t="shared" si="2"/>
        <v/>
      </c>
      <c r="M35" s="131" t="str">
        <f t="shared" si="3"/>
        <v/>
      </c>
      <c r="N35" s="131" t="str">
        <f t="shared" si="4"/>
        <v/>
      </c>
      <c r="O35" s="131" t="str">
        <f t="shared" si="5"/>
        <v/>
      </c>
      <c r="P35" s="131">
        <f t="shared" si="6"/>
        <v>0</v>
      </c>
      <c r="Q35" s="132">
        <f t="shared" si="7"/>
        <v>0</v>
      </c>
    </row>
    <row r="36" spans="1:18" ht="23.25">
      <c r="A36" s="210"/>
      <c r="B36" s="127"/>
      <c r="C36" s="213"/>
      <c r="D36" s="128"/>
      <c r="E36" s="129" t="str">
        <f t="shared" si="8"/>
        <v/>
      </c>
      <c r="F36" s="129" t="str">
        <f t="shared" si="9"/>
        <v/>
      </c>
      <c r="G36" s="215" t="str">
        <f>_xlfn.IFNA(INDEX(Table610[VAT/NVAT],MATCH(F36,Table610[Column1])),"")</f>
        <v/>
      </c>
      <c r="H36" s="211"/>
      <c r="I36" s="131"/>
      <c r="J36" s="131"/>
      <c r="K36" s="131"/>
      <c r="L36" s="131" t="str">
        <f t="shared" si="2"/>
        <v/>
      </c>
      <c r="M36" s="131" t="str">
        <f t="shared" si="3"/>
        <v/>
      </c>
      <c r="N36" s="131" t="str">
        <f t="shared" si="4"/>
        <v/>
      </c>
      <c r="O36" s="131" t="str">
        <f t="shared" si="5"/>
        <v/>
      </c>
      <c r="P36" s="131">
        <f t="shared" si="6"/>
        <v>0</v>
      </c>
      <c r="Q36" s="132">
        <f t="shared" si="7"/>
        <v>0</v>
      </c>
    </row>
    <row r="37" spans="1:18" ht="23.25">
      <c r="A37" s="210"/>
      <c r="B37" s="127"/>
      <c r="C37" s="213"/>
      <c r="D37" s="128"/>
      <c r="E37" s="129" t="str">
        <f t="shared" si="8"/>
        <v/>
      </c>
      <c r="F37" s="129" t="str">
        <f t="shared" si="9"/>
        <v/>
      </c>
      <c r="G37" s="215" t="str">
        <f>_xlfn.IFNA(INDEX(Table610[VAT/NVAT],MATCH(F37,Table610[Column1])),"")</f>
        <v/>
      </c>
      <c r="H37" s="211"/>
      <c r="I37" s="131"/>
      <c r="J37" s="131"/>
      <c r="K37" s="131"/>
      <c r="L37" s="131" t="str">
        <f t="shared" si="2"/>
        <v/>
      </c>
      <c r="M37" s="131" t="str">
        <f t="shared" si="3"/>
        <v/>
      </c>
      <c r="N37" s="131" t="str">
        <f t="shared" si="4"/>
        <v/>
      </c>
      <c r="O37" s="131" t="str">
        <f t="shared" si="5"/>
        <v/>
      </c>
      <c r="P37" s="131">
        <f t="shared" si="6"/>
        <v>0</v>
      </c>
      <c r="Q37" s="132">
        <f t="shared" si="7"/>
        <v>0</v>
      </c>
    </row>
    <row r="38" spans="1:18" ht="23.25">
      <c r="A38" s="210"/>
      <c r="B38" s="127"/>
      <c r="C38" s="213"/>
      <c r="D38" s="128"/>
      <c r="E38" s="129" t="str">
        <f t="shared" si="8"/>
        <v/>
      </c>
      <c r="F38" s="129" t="str">
        <f t="shared" si="9"/>
        <v/>
      </c>
      <c r="G38" s="215" t="str">
        <f>_xlfn.IFNA(INDEX(Table610[VAT/NVAT],MATCH(F38,Table610[Column1])),"")</f>
        <v/>
      </c>
      <c r="H38" s="211"/>
      <c r="I38" s="131"/>
      <c r="J38" s="131"/>
      <c r="K38" s="131"/>
      <c r="L38" s="131" t="str">
        <f t="shared" si="2"/>
        <v/>
      </c>
      <c r="M38" s="131" t="str">
        <f t="shared" si="3"/>
        <v/>
      </c>
      <c r="N38" s="131" t="str">
        <f t="shared" si="4"/>
        <v/>
      </c>
      <c r="O38" s="131" t="str">
        <f t="shared" si="5"/>
        <v/>
      </c>
      <c r="P38" s="131">
        <f t="shared" si="6"/>
        <v>0</v>
      </c>
      <c r="Q38" s="132">
        <f t="shared" si="7"/>
        <v>0</v>
      </c>
    </row>
    <row r="39" spans="1:18" ht="23.25">
      <c r="A39" s="210"/>
      <c r="B39" s="127"/>
      <c r="C39" s="213"/>
      <c r="D39" s="128"/>
      <c r="E39" s="129" t="str">
        <f t="shared" si="8"/>
        <v/>
      </c>
      <c r="F39" s="129" t="str">
        <f t="shared" si="9"/>
        <v/>
      </c>
      <c r="G39" s="215" t="str">
        <f>_xlfn.IFNA(INDEX(Table610[VAT/NVAT],MATCH(F39,Table610[Column1])),"")</f>
        <v/>
      </c>
      <c r="H39" s="211"/>
      <c r="I39" s="131"/>
      <c r="J39" s="131"/>
      <c r="K39" s="131"/>
      <c r="L39" s="131" t="str">
        <f t="shared" si="2"/>
        <v/>
      </c>
      <c r="M39" s="131" t="str">
        <f t="shared" si="3"/>
        <v/>
      </c>
      <c r="N39" s="131" t="str">
        <f t="shared" si="4"/>
        <v/>
      </c>
      <c r="O39" s="131" t="str">
        <f t="shared" si="5"/>
        <v/>
      </c>
      <c r="P39" s="131">
        <f t="shared" si="6"/>
        <v>0</v>
      </c>
      <c r="Q39" s="132">
        <f t="shared" si="7"/>
        <v>0</v>
      </c>
      <c r="R39" s="98" t="str">
        <f>IFERROR(MATCH(G39,#REF!,0),"")</f>
        <v/>
      </c>
    </row>
    <row r="40" spans="1:18" s="138" customFormat="1" ht="23.25">
      <c r="A40" s="133"/>
      <c r="B40" s="134"/>
      <c r="C40" s="214"/>
      <c r="D40" s="130"/>
      <c r="E40" s="130"/>
      <c r="F40" s="134"/>
      <c r="G40" s="135"/>
      <c r="H40" s="136">
        <f>SUM(H13:H39)</f>
        <v>0</v>
      </c>
      <c r="I40" s="136"/>
      <c r="J40" s="136"/>
      <c r="K40" s="136"/>
      <c r="L40" s="136">
        <f>ROUND(SUM(L13:L39),2)</f>
        <v>0</v>
      </c>
      <c r="M40" s="136">
        <f>SUM(M13:M39)</f>
        <v>0</v>
      </c>
      <c r="N40" s="136">
        <f>SUM(N13:N39)</f>
        <v>0</v>
      </c>
      <c r="O40" s="136">
        <f t="shared" ref="O40:Q40" si="10">SUM(O13:O39)</f>
        <v>0</v>
      </c>
      <c r="P40" s="136">
        <f>SUM(P13:P39)</f>
        <v>0</v>
      </c>
      <c r="Q40" s="137">
        <f t="shared" si="10"/>
        <v>0</v>
      </c>
    </row>
    <row r="41" spans="1:18" s="138" customFormat="1" ht="23.25">
      <c r="A41" s="114"/>
      <c r="B41" s="116"/>
      <c r="C41" s="116"/>
      <c r="D41" s="106"/>
      <c r="E41" s="106"/>
      <c r="F41" s="116"/>
      <c r="G41" s="110"/>
      <c r="H41" s="118"/>
      <c r="I41" s="139"/>
      <c r="J41" s="139"/>
      <c r="K41" s="139"/>
      <c r="L41" s="139"/>
      <c r="M41" s="139"/>
      <c r="N41" s="139"/>
      <c r="O41" s="139"/>
      <c r="P41" s="139"/>
      <c r="Q41" s="140"/>
    </row>
    <row r="42" spans="1:18" ht="23.25">
      <c r="A42" s="105" t="s">
        <v>847</v>
      </c>
      <c r="B42" s="106"/>
      <c r="C42" s="106"/>
      <c r="D42" s="106" t="s">
        <v>848</v>
      </c>
      <c r="E42" s="106"/>
      <c r="F42" s="106"/>
      <c r="G42" s="106"/>
      <c r="H42" s="117"/>
      <c r="I42" s="117"/>
      <c r="J42" s="117"/>
      <c r="K42" s="117"/>
      <c r="L42" s="141" t="s">
        <v>849</v>
      </c>
      <c r="M42" s="142"/>
      <c r="N42" s="118"/>
      <c r="O42" s="118"/>
      <c r="P42" s="118"/>
      <c r="Q42" s="143"/>
    </row>
    <row r="43" spans="1:18" ht="23.25">
      <c r="A43" s="105"/>
      <c r="B43" s="106"/>
      <c r="C43" s="106"/>
      <c r="D43" s="106"/>
      <c r="E43" s="106"/>
      <c r="F43" s="106"/>
      <c r="G43" s="106"/>
      <c r="H43" s="117"/>
      <c r="I43" s="117"/>
      <c r="J43" s="117"/>
      <c r="K43" s="117"/>
      <c r="L43" s="141"/>
      <c r="M43" s="142"/>
      <c r="N43" s="118"/>
      <c r="O43" s="118"/>
      <c r="P43" s="118"/>
      <c r="Q43" s="143"/>
    </row>
    <row r="44" spans="1:18" ht="23.25">
      <c r="A44" s="144"/>
      <c r="B44" s="106"/>
      <c r="C44" s="106"/>
      <c r="D44" s="367" t="str">
        <f>UPPER('Data Entry'!C4)</f>
        <v/>
      </c>
      <c r="E44" s="116"/>
      <c r="F44" s="116"/>
      <c r="G44" s="106"/>
      <c r="H44" s="117"/>
      <c r="I44" s="117"/>
      <c r="J44" s="117"/>
      <c r="K44" s="117"/>
      <c r="L44" s="399"/>
      <c r="M44" s="399"/>
      <c r="N44" s="399"/>
      <c r="O44" s="118"/>
      <c r="P44" s="118"/>
      <c r="Q44" s="143"/>
    </row>
    <row r="45" spans="1:18" ht="23.25">
      <c r="A45" s="149" t="s">
        <v>850</v>
      </c>
      <c r="B45" s="106"/>
      <c r="C45" s="106"/>
      <c r="D45" s="368" t="str">
        <f>IF('Data Entry'!C5="","[Designation]",'Data Entry'!C5)</f>
        <v>[Designation]</v>
      </c>
      <c r="E45" s="106"/>
      <c r="F45" s="106"/>
      <c r="G45" s="106"/>
      <c r="H45" s="117"/>
      <c r="I45" s="117"/>
      <c r="J45" s="117"/>
      <c r="K45" s="117"/>
      <c r="L45" s="192" t="s">
        <v>851</v>
      </c>
      <c r="M45" s="192"/>
      <c r="N45" s="193"/>
      <c r="O45" s="118"/>
      <c r="P45" s="118"/>
      <c r="Q45" s="143"/>
    </row>
    <row r="46" spans="1:18" ht="23.25">
      <c r="A46" s="105"/>
      <c r="B46" s="106"/>
      <c r="C46" s="106"/>
      <c r="D46" s="106"/>
      <c r="E46" s="106"/>
      <c r="F46" s="106"/>
      <c r="G46" s="106"/>
      <c r="H46" s="117"/>
      <c r="I46" s="117"/>
      <c r="J46" s="117"/>
      <c r="K46" s="117"/>
      <c r="L46" s="112"/>
      <c r="M46" s="112"/>
      <c r="N46" s="118"/>
      <c r="O46" s="118"/>
      <c r="P46" s="117"/>
      <c r="Q46" s="119"/>
    </row>
    <row r="47" spans="1:18" ht="23.25">
      <c r="A47" s="145" t="s">
        <v>852</v>
      </c>
      <c r="B47" s="106"/>
      <c r="C47" s="106"/>
      <c r="D47" s="251" t="s">
        <v>852</v>
      </c>
      <c r="E47" s="108"/>
      <c r="F47" s="108"/>
      <c r="G47" s="106"/>
      <c r="H47" s="117"/>
      <c r="I47" s="117"/>
      <c r="J47" s="117"/>
      <c r="K47" s="117"/>
      <c r="L47" s="401" t="s">
        <v>852</v>
      </c>
      <c r="M47" s="401"/>
      <c r="N47" s="401"/>
      <c r="O47" s="118"/>
      <c r="P47" s="117"/>
      <c r="Q47" s="119"/>
    </row>
    <row r="48" spans="1:18" ht="24" thickBot="1">
      <c r="A48" s="105"/>
      <c r="B48" s="106"/>
      <c r="C48" s="106"/>
      <c r="D48" s="106"/>
      <c r="E48" s="106"/>
      <c r="F48" s="106"/>
      <c r="G48" s="112"/>
      <c r="H48" s="117"/>
      <c r="I48" s="117"/>
      <c r="J48" s="117"/>
      <c r="K48" s="117"/>
      <c r="L48" s="117"/>
      <c r="M48" s="118"/>
      <c r="N48" s="118"/>
      <c r="O48" s="118"/>
      <c r="P48" s="117"/>
      <c r="Q48" s="119"/>
    </row>
    <row r="49" spans="1:17">
      <c r="A49" s="388"/>
      <c r="B49" s="389"/>
      <c r="C49" s="389"/>
      <c r="D49" s="389"/>
      <c r="E49" s="389"/>
      <c r="F49" s="389"/>
      <c r="G49" s="389"/>
      <c r="H49" s="389"/>
      <c r="I49" s="389"/>
      <c r="J49" s="389"/>
      <c r="K49" s="389"/>
      <c r="L49" s="389"/>
      <c r="M49" s="389"/>
      <c r="N49" s="389"/>
      <c r="O49" s="389"/>
      <c r="P49" s="389"/>
      <c r="Q49" s="390"/>
    </row>
    <row r="50" spans="1:17">
      <c r="A50" s="391"/>
      <c r="B50" s="392"/>
      <c r="C50" s="393"/>
      <c r="D50" s="392"/>
      <c r="E50" s="392"/>
      <c r="F50" s="392"/>
      <c r="G50" s="392"/>
      <c r="H50" s="392"/>
      <c r="I50" s="392"/>
      <c r="J50" s="392"/>
      <c r="K50" s="392"/>
      <c r="L50" s="392"/>
      <c r="M50" s="392"/>
      <c r="N50" s="392"/>
      <c r="O50" s="392"/>
      <c r="P50" s="392"/>
      <c r="Q50" s="394"/>
    </row>
    <row r="51" spans="1:17">
      <c r="A51" s="391"/>
      <c r="B51" s="392"/>
      <c r="C51" s="393"/>
      <c r="D51" s="392"/>
      <c r="E51" s="392"/>
      <c r="F51" s="392"/>
      <c r="G51" s="392"/>
      <c r="H51" s="392"/>
      <c r="I51" s="392"/>
      <c r="J51" s="392"/>
      <c r="K51" s="392"/>
      <c r="L51" s="392"/>
      <c r="M51" s="392"/>
      <c r="N51" s="392"/>
      <c r="O51" s="392"/>
      <c r="P51" s="392"/>
      <c r="Q51" s="394"/>
    </row>
    <row r="52" spans="1:17">
      <c r="A52" s="391"/>
      <c r="B52" s="392"/>
      <c r="C52" s="393"/>
      <c r="D52" s="392"/>
      <c r="E52" s="392"/>
      <c r="F52" s="392"/>
      <c r="G52" s="392"/>
      <c r="H52" s="392"/>
      <c r="I52" s="392"/>
      <c r="J52" s="392"/>
      <c r="K52" s="392"/>
      <c r="L52" s="392"/>
      <c r="M52" s="392"/>
      <c r="N52" s="392"/>
      <c r="O52" s="392"/>
      <c r="P52" s="392"/>
      <c r="Q52" s="394"/>
    </row>
    <row r="53" spans="1:17">
      <c r="A53" s="391"/>
      <c r="B53" s="392"/>
      <c r="C53" s="393"/>
      <c r="D53" s="392"/>
      <c r="E53" s="392"/>
      <c r="F53" s="392"/>
      <c r="G53" s="392"/>
      <c r="H53" s="392"/>
      <c r="I53" s="392"/>
      <c r="J53" s="392"/>
      <c r="K53" s="392"/>
      <c r="L53" s="392"/>
      <c r="M53" s="392"/>
      <c r="N53" s="392"/>
      <c r="O53" s="392"/>
      <c r="P53" s="392"/>
      <c r="Q53" s="394"/>
    </row>
    <row r="54" spans="1:17">
      <c r="A54" s="391"/>
      <c r="B54" s="392"/>
      <c r="C54" s="393"/>
      <c r="D54" s="392"/>
      <c r="E54" s="392"/>
      <c r="F54" s="392"/>
      <c r="G54" s="392"/>
      <c r="H54" s="392"/>
      <c r="I54" s="392"/>
      <c r="J54" s="392"/>
      <c r="K54" s="392"/>
      <c r="L54" s="392"/>
      <c r="M54" s="392"/>
      <c r="N54" s="392"/>
      <c r="O54" s="392"/>
      <c r="P54" s="392"/>
      <c r="Q54" s="394"/>
    </row>
    <row r="55" spans="1:17">
      <c r="A55" s="391"/>
      <c r="B55" s="392"/>
      <c r="C55" s="393"/>
      <c r="D55" s="392"/>
      <c r="E55" s="392"/>
      <c r="F55" s="392"/>
      <c r="G55" s="392"/>
      <c r="H55" s="392"/>
      <c r="I55" s="392"/>
      <c r="J55" s="392"/>
      <c r="K55" s="392"/>
      <c r="L55" s="392"/>
      <c r="M55" s="392"/>
      <c r="N55" s="392"/>
      <c r="O55" s="392"/>
      <c r="P55" s="392"/>
      <c r="Q55" s="394"/>
    </row>
    <row r="56" spans="1:17" ht="40.5" customHeight="1" thickBot="1">
      <c r="A56" s="395"/>
      <c r="B56" s="396"/>
      <c r="C56" s="397"/>
      <c r="D56" s="396"/>
      <c r="E56" s="396"/>
      <c r="F56" s="396"/>
      <c r="G56" s="396"/>
      <c r="H56" s="396"/>
      <c r="I56" s="396"/>
      <c r="J56" s="396"/>
      <c r="K56" s="396"/>
      <c r="L56" s="396"/>
      <c r="M56" s="396"/>
      <c r="N56" s="396"/>
      <c r="O56" s="396"/>
      <c r="P56" s="396"/>
      <c r="Q56" s="398"/>
    </row>
    <row r="67" spans="7:7">
      <c r="G67"/>
    </row>
  </sheetData>
  <sheetProtection formatCells="0" formatColumns="0" formatRows="0" insertRows="0" deleteColumns="0" deleteRows="0" selectLockedCells="1" sort="0"/>
  <protectedRanges>
    <protectedRange algorithmName="SHA-512" hashValue="iQs6q5z3BFtRDDA1+d4r2NqUze0kYAHUaIjBSym8YbX4k5VNVDBrjNUywrRxHavH+Q0yzfv8TUH6CfKAemwS7Q==" saltValue="MxSfFa/Tr8QFnJ3118Zr0w==" spinCount="100000" sqref="D8:D9 A44 D44 D46:D47 A46:A47 L44:N44 L46:N47 D40:D41 H40:H41 I13:K39" name="Range1"/>
    <protectedRange algorithmName="SHA-512" hashValue="iQs6q5z3BFtRDDA1+d4r2NqUze0kYAHUaIjBSym8YbX4k5VNVDBrjNUywrRxHavH+Q0yzfv8TUH6CfKAemwS7Q==" saltValue="MxSfFa/Tr8QFnJ3118Zr0w==" spinCount="100000" sqref="A13:A39 D13:D39" name="Range1_1"/>
    <protectedRange algorithmName="SHA-512" hashValue="iQs6q5z3BFtRDDA1+d4r2NqUze0kYAHUaIjBSym8YbX4k5VNVDBrjNUywrRxHavH+Q0yzfv8TUH6CfKAemwS7Q==" saltValue="MxSfFa/Tr8QFnJ3118Zr0w==" spinCount="100000" sqref="H13:H39" name="Range1_2"/>
  </protectedRanges>
  <mergeCells count="7">
    <mergeCell ref="A1:Q2"/>
    <mergeCell ref="A4:Q4"/>
    <mergeCell ref="A6:Q6"/>
    <mergeCell ref="A49:Q56"/>
    <mergeCell ref="L44:N44"/>
    <mergeCell ref="B9:C9"/>
    <mergeCell ref="L47:N47"/>
  </mergeCells>
  <dataValidations count="2">
    <dataValidation type="list" allowBlank="1" showInputMessage="1" showErrorMessage="1" sqref="D40:D41" xr:uid="{A52E478E-353B-4F43-BD5B-798A8F9DE0F1}">
      <formula1>NAME_OF_PAYEE</formula1>
    </dataValidation>
    <dataValidation type="list" allowBlank="1" showInputMessage="1" showErrorMessage="1" sqref="G40:G41" xr:uid="{28E42EB8-AB78-4114-AD5E-39F6D6832729}">
      <formula1>INDIRECT("d_"&amp;$D$40)</formula1>
    </dataValidation>
  </dataValidations>
  <printOptions horizontalCentered="1" verticalCentered="1"/>
  <pageMargins left="0" right="0" top="0" bottom="0" header="0.31496062992126" footer="0.31496062992126"/>
  <pageSetup paperSize="10000" scale="43" orientation="landscape" horizontalDpi="0" verticalDpi="0" r:id="rId1"/>
  <colBreaks count="1" manualBreakCount="1">
    <brk id="18" min="2" max="48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CD191E9-D20B-4572-BF82-6F3504015972}">
          <x14:formula1>
            <xm:f>Pillars!$A$1:$A$5</xm:f>
          </x14:formula1>
          <xm:sqref>B13:B39</xm:sqref>
        </x14:dataValidation>
        <x14:dataValidation type="list" allowBlank="1" showInputMessage="1" showErrorMessage="1" xr:uid="{1F29720F-E7FA-477A-B174-1846DAE656BB}">
          <x14:formula1>
            <xm:f>UACS!$A$2:$A$151</xm:f>
          </x14:formula1>
          <xm:sqref>A13:A39</xm:sqref>
        </x14:dataValidation>
        <x14:dataValidation type="list" allowBlank="1" xr:uid="{C9A86CCD-F756-4194-A6FE-DE80B8F48A9A}">
          <x14:formula1>
            <xm:f>Suppliers!$B$2:$B$338</xm:f>
          </x14:formula1>
          <xm:sqref>D13:D39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H65"/>
  <sheetViews>
    <sheetView topLeftCell="A2" zoomScale="85" zoomScaleNormal="85" workbookViewId="0">
      <selection activeCell="A51" sqref="A51:C51"/>
    </sheetView>
  </sheetViews>
  <sheetFormatPr defaultColWidth="9" defaultRowHeight="15"/>
  <cols>
    <col min="1" max="1" width="13.42578125" style="41" customWidth="1"/>
    <col min="2" max="2" width="22.42578125" style="41" customWidth="1"/>
    <col min="3" max="3" width="50.140625" style="41" customWidth="1"/>
    <col min="4" max="4" width="37.140625" style="41" customWidth="1"/>
    <col min="5" max="5" width="17.85546875" style="41" customWidth="1"/>
    <col min="6" max="6" width="28.5703125" style="41" customWidth="1"/>
    <col min="7" max="7" width="18.42578125" style="41" customWidth="1"/>
    <col min="8" max="8" width="15" style="41" customWidth="1"/>
    <col min="9" max="257" width="9.140625" style="41"/>
    <col min="258" max="258" width="31.42578125" style="41" customWidth="1"/>
    <col min="259" max="259" width="34.140625" style="41" customWidth="1"/>
    <col min="260" max="260" width="31.42578125" style="41" customWidth="1"/>
    <col min="261" max="261" width="6.42578125" style="41" customWidth="1"/>
    <col min="262" max="263" width="9.140625" style="41"/>
    <col min="264" max="264" width="0.140625" style="41" customWidth="1"/>
    <col min="265" max="513" width="9.140625" style="41"/>
    <col min="514" max="514" width="31.42578125" style="41" customWidth="1"/>
    <col min="515" max="515" width="34.140625" style="41" customWidth="1"/>
    <col min="516" max="516" width="31.42578125" style="41" customWidth="1"/>
    <col min="517" max="517" width="6.42578125" style="41" customWidth="1"/>
    <col min="518" max="519" width="9.140625" style="41"/>
    <col min="520" max="520" width="0.140625" style="41" customWidth="1"/>
    <col min="521" max="769" width="9.140625" style="41"/>
    <col min="770" max="770" width="31.42578125" style="41" customWidth="1"/>
    <col min="771" max="771" width="34.140625" style="41" customWidth="1"/>
    <col min="772" max="772" width="31.42578125" style="41" customWidth="1"/>
    <col min="773" max="773" width="6.42578125" style="41" customWidth="1"/>
    <col min="774" max="775" width="9.140625" style="41"/>
    <col min="776" max="776" width="0.140625" style="41" customWidth="1"/>
    <col min="777" max="1025" width="9.140625" style="41"/>
    <col min="1026" max="1026" width="31.42578125" style="41" customWidth="1"/>
    <col min="1027" max="1027" width="34.140625" style="41" customWidth="1"/>
    <col min="1028" max="1028" width="31.42578125" style="41" customWidth="1"/>
    <col min="1029" max="1029" width="6.42578125" style="41" customWidth="1"/>
    <col min="1030" max="1031" width="9.140625" style="41"/>
    <col min="1032" max="1032" width="0.140625" style="41" customWidth="1"/>
    <col min="1033" max="1281" width="9.140625" style="41"/>
    <col min="1282" max="1282" width="31.42578125" style="41" customWidth="1"/>
    <col min="1283" max="1283" width="34.140625" style="41" customWidth="1"/>
    <col min="1284" max="1284" width="31.42578125" style="41" customWidth="1"/>
    <col min="1285" max="1285" width="6.42578125" style="41" customWidth="1"/>
    <col min="1286" max="1287" width="9.140625" style="41"/>
    <col min="1288" max="1288" width="0.140625" style="41" customWidth="1"/>
    <col min="1289" max="1537" width="9.140625" style="41"/>
    <col min="1538" max="1538" width="31.42578125" style="41" customWidth="1"/>
    <col min="1539" max="1539" width="34.140625" style="41" customWidth="1"/>
    <col min="1540" max="1540" width="31.42578125" style="41" customWidth="1"/>
    <col min="1541" max="1541" width="6.42578125" style="41" customWidth="1"/>
    <col min="1542" max="1543" width="9.140625" style="41"/>
    <col min="1544" max="1544" width="0.140625" style="41" customWidth="1"/>
    <col min="1545" max="1793" width="9.140625" style="41"/>
    <col min="1794" max="1794" width="31.42578125" style="41" customWidth="1"/>
    <col min="1795" max="1795" width="34.140625" style="41" customWidth="1"/>
    <col min="1796" max="1796" width="31.42578125" style="41" customWidth="1"/>
    <col min="1797" max="1797" width="6.42578125" style="41" customWidth="1"/>
    <col min="1798" max="1799" width="9.140625" style="41"/>
    <col min="1800" max="1800" width="0.140625" style="41" customWidth="1"/>
    <col min="1801" max="2049" width="9.140625" style="41"/>
    <col min="2050" max="2050" width="31.42578125" style="41" customWidth="1"/>
    <col min="2051" max="2051" width="34.140625" style="41" customWidth="1"/>
    <col min="2052" max="2052" width="31.42578125" style="41" customWidth="1"/>
    <col min="2053" max="2053" width="6.42578125" style="41" customWidth="1"/>
    <col min="2054" max="2055" width="9.140625" style="41"/>
    <col min="2056" max="2056" width="0.140625" style="41" customWidth="1"/>
    <col min="2057" max="2305" width="9.140625" style="41"/>
    <col min="2306" max="2306" width="31.42578125" style="41" customWidth="1"/>
    <col min="2307" max="2307" width="34.140625" style="41" customWidth="1"/>
    <col min="2308" max="2308" width="31.42578125" style="41" customWidth="1"/>
    <col min="2309" max="2309" width="6.42578125" style="41" customWidth="1"/>
    <col min="2310" max="2311" width="9.140625" style="41"/>
    <col min="2312" max="2312" width="0.140625" style="41" customWidth="1"/>
    <col min="2313" max="2561" width="9.140625" style="41"/>
    <col min="2562" max="2562" width="31.42578125" style="41" customWidth="1"/>
    <col min="2563" max="2563" width="34.140625" style="41" customWidth="1"/>
    <col min="2564" max="2564" width="31.42578125" style="41" customWidth="1"/>
    <col min="2565" max="2565" width="6.42578125" style="41" customWidth="1"/>
    <col min="2566" max="2567" width="9.140625" style="41"/>
    <col min="2568" max="2568" width="0.140625" style="41" customWidth="1"/>
    <col min="2569" max="2817" width="9.140625" style="41"/>
    <col min="2818" max="2818" width="31.42578125" style="41" customWidth="1"/>
    <col min="2819" max="2819" width="34.140625" style="41" customWidth="1"/>
    <col min="2820" max="2820" width="31.42578125" style="41" customWidth="1"/>
    <col min="2821" max="2821" width="6.42578125" style="41" customWidth="1"/>
    <col min="2822" max="2823" width="9.140625" style="41"/>
    <col min="2824" max="2824" width="0.140625" style="41" customWidth="1"/>
    <col min="2825" max="3073" width="9.140625" style="41"/>
    <col min="3074" max="3074" width="31.42578125" style="41" customWidth="1"/>
    <col min="3075" max="3075" width="34.140625" style="41" customWidth="1"/>
    <col min="3076" max="3076" width="31.42578125" style="41" customWidth="1"/>
    <col min="3077" max="3077" width="6.42578125" style="41" customWidth="1"/>
    <col min="3078" max="3079" width="9.140625" style="41"/>
    <col min="3080" max="3080" width="0.140625" style="41" customWidth="1"/>
    <col min="3081" max="3329" width="9.140625" style="41"/>
    <col min="3330" max="3330" width="31.42578125" style="41" customWidth="1"/>
    <col min="3331" max="3331" width="34.140625" style="41" customWidth="1"/>
    <col min="3332" max="3332" width="31.42578125" style="41" customWidth="1"/>
    <col min="3333" max="3333" width="6.42578125" style="41" customWidth="1"/>
    <col min="3334" max="3335" width="9.140625" style="41"/>
    <col min="3336" max="3336" width="0.140625" style="41" customWidth="1"/>
    <col min="3337" max="3585" width="9.140625" style="41"/>
    <col min="3586" max="3586" width="31.42578125" style="41" customWidth="1"/>
    <col min="3587" max="3587" width="34.140625" style="41" customWidth="1"/>
    <col min="3588" max="3588" width="31.42578125" style="41" customWidth="1"/>
    <col min="3589" max="3589" width="6.42578125" style="41" customWidth="1"/>
    <col min="3590" max="3591" width="9.140625" style="41"/>
    <col min="3592" max="3592" width="0.140625" style="41" customWidth="1"/>
    <col min="3593" max="3841" width="9.140625" style="41"/>
    <col min="3842" max="3842" width="31.42578125" style="41" customWidth="1"/>
    <col min="3843" max="3843" width="34.140625" style="41" customWidth="1"/>
    <col min="3844" max="3844" width="31.42578125" style="41" customWidth="1"/>
    <col min="3845" max="3845" width="6.42578125" style="41" customWidth="1"/>
    <col min="3846" max="3847" width="9.140625" style="41"/>
    <col min="3848" max="3848" width="0.140625" style="41" customWidth="1"/>
    <col min="3849" max="4097" width="9.140625" style="41"/>
    <col min="4098" max="4098" width="31.42578125" style="41" customWidth="1"/>
    <col min="4099" max="4099" width="34.140625" style="41" customWidth="1"/>
    <col min="4100" max="4100" width="31.42578125" style="41" customWidth="1"/>
    <col min="4101" max="4101" width="6.42578125" style="41" customWidth="1"/>
    <col min="4102" max="4103" width="9.140625" style="41"/>
    <col min="4104" max="4104" width="0.140625" style="41" customWidth="1"/>
    <col min="4105" max="4353" width="9.140625" style="41"/>
    <col min="4354" max="4354" width="31.42578125" style="41" customWidth="1"/>
    <col min="4355" max="4355" width="34.140625" style="41" customWidth="1"/>
    <col min="4356" max="4356" width="31.42578125" style="41" customWidth="1"/>
    <col min="4357" max="4357" width="6.42578125" style="41" customWidth="1"/>
    <col min="4358" max="4359" width="9.140625" style="41"/>
    <col min="4360" max="4360" width="0.140625" style="41" customWidth="1"/>
    <col min="4361" max="4609" width="9.140625" style="41"/>
    <col min="4610" max="4610" width="31.42578125" style="41" customWidth="1"/>
    <col min="4611" max="4611" width="34.140625" style="41" customWidth="1"/>
    <col min="4612" max="4612" width="31.42578125" style="41" customWidth="1"/>
    <col min="4613" max="4613" width="6.42578125" style="41" customWidth="1"/>
    <col min="4614" max="4615" width="9.140625" style="41"/>
    <col min="4616" max="4616" width="0.140625" style="41" customWidth="1"/>
    <col min="4617" max="4865" width="9.140625" style="41"/>
    <col min="4866" max="4866" width="31.42578125" style="41" customWidth="1"/>
    <col min="4867" max="4867" width="34.140625" style="41" customWidth="1"/>
    <col min="4868" max="4868" width="31.42578125" style="41" customWidth="1"/>
    <col min="4869" max="4869" width="6.42578125" style="41" customWidth="1"/>
    <col min="4870" max="4871" width="9.140625" style="41"/>
    <col min="4872" max="4872" width="0.140625" style="41" customWidth="1"/>
    <col min="4873" max="5121" width="9.140625" style="41"/>
    <col min="5122" max="5122" width="31.42578125" style="41" customWidth="1"/>
    <col min="5123" max="5123" width="34.140625" style="41" customWidth="1"/>
    <col min="5124" max="5124" width="31.42578125" style="41" customWidth="1"/>
    <col min="5125" max="5125" width="6.42578125" style="41" customWidth="1"/>
    <col min="5126" max="5127" width="9.140625" style="41"/>
    <col min="5128" max="5128" width="0.140625" style="41" customWidth="1"/>
    <col min="5129" max="5377" width="9.140625" style="41"/>
    <col min="5378" max="5378" width="31.42578125" style="41" customWidth="1"/>
    <col min="5379" max="5379" width="34.140625" style="41" customWidth="1"/>
    <col min="5380" max="5380" width="31.42578125" style="41" customWidth="1"/>
    <col min="5381" max="5381" width="6.42578125" style="41" customWidth="1"/>
    <col min="5382" max="5383" width="9.140625" style="41"/>
    <col min="5384" max="5384" width="0.140625" style="41" customWidth="1"/>
    <col min="5385" max="5633" width="9.140625" style="41"/>
    <col min="5634" max="5634" width="31.42578125" style="41" customWidth="1"/>
    <col min="5635" max="5635" width="34.140625" style="41" customWidth="1"/>
    <col min="5636" max="5636" width="31.42578125" style="41" customWidth="1"/>
    <col min="5637" max="5637" width="6.42578125" style="41" customWidth="1"/>
    <col min="5638" max="5639" width="9.140625" style="41"/>
    <col min="5640" max="5640" width="0.140625" style="41" customWidth="1"/>
    <col min="5641" max="5889" width="9.140625" style="41"/>
    <col min="5890" max="5890" width="31.42578125" style="41" customWidth="1"/>
    <col min="5891" max="5891" width="34.140625" style="41" customWidth="1"/>
    <col min="5892" max="5892" width="31.42578125" style="41" customWidth="1"/>
    <col min="5893" max="5893" width="6.42578125" style="41" customWidth="1"/>
    <col min="5894" max="5895" width="9.140625" style="41"/>
    <col min="5896" max="5896" width="0.140625" style="41" customWidth="1"/>
    <col min="5897" max="6145" width="9.140625" style="41"/>
    <col min="6146" max="6146" width="31.42578125" style="41" customWidth="1"/>
    <col min="6147" max="6147" width="34.140625" style="41" customWidth="1"/>
    <col min="6148" max="6148" width="31.42578125" style="41" customWidth="1"/>
    <col min="6149" max="6149" width="6.42578125" style="41" customWidth="1"/>
    <col min="6150" max="6151" width="9.140625" style="41"/>
    <col min="6152" max="6152" width="0.140625" style="41" customWidth="1"/>
    <col min="6153" max="6401" width="9.140625" style="41"/>
    <col min="6402" max="6402" width="31.42578125" style="41" customWidth="1"/>
    <col min="6403" max="6403" width="34.140625" style="41" customWidth="1"/>
    <col min="6404" max="6404" width="31.42578125" style="41" customWidth="1"/>
    <col min="6405" max="6405" width="6.42578125" style="41" customWidth="1"/>
    <col min="6406" max="6407" width="9.140625" style="41"/>
    <col min="6408" max="6408" width="0.140625" style="41" customWidth="1"/>
    <col min="6409" max="6657" width="9.140625" style="41"/>
    <col min="6658" max="6658" width="31.42578125" style="41" customWidth="1"/>
    <col min="6659" max="6659" width="34.140625" style="41" customWidth="1"/>
    <col min="6660" max="6660" width="31.42578125" style="41" customWidth="1"/>
    <col min="6661" max="6661" width="6.42578125" style="41" customWidth="1"/>
    <col min="6662" max="6663" width="9.140625" style="41"/>
    <col min="6664" max="6664" width="0.140625" style="41" customWidth="1"/>
    <col min="6665" max="6913" width="9.140625" style="41"/>
    <col min="6914" max="6914" width="31.42578125" style="41" customWidth="1"/>
    <col min="6915" max="6915" width="34.140625" style="41" customWidth="1"/>
    <col min="6916" max="6916" width="31.42578125" style="41" customWidth="1"/>
    <col min="6917" max="6917" width="6.42578125" style="41" customWidth="1"/>
    <col min="6918" max="6919" width="9.140625" style="41"/>
    <col min="6920" max="6920" width="0.140625" style="41" customWidth="1"/>
    <col min="6921" max="7169" width="9.140625" style="41"/>
    <col min="7170" max="7170" width="31.42578125" style="41" customWidth="1"/>
    <col min="7171" max="7171" width="34.140625" style="41" customWidth="1"/>
    <col min="7172" max="7172" width="31.42578125" style="41" customWidth="1"/>
    <col min="7173" max="7173" width="6.42578125" style="41" customWidth="1"/>
    <col min="7174" max="7175" width="9.140625" style="41"/>
    <col min="7176" max="7176" width="0.140625" style="41" customWidth="1"/>
    <col min="7177" max="7425" width="9.140625" style="41"/>
    <col min="7426" max="7426" width="31.42578125" style="41" customWidth="1"/>
    <col min="7427" max="7427" width="34.140625" style="41" customWidth="1"/>
    <col min="7428" max="7428" width="31.42578125" style="41" customWidth="1"/>
    <col min="7429" max="7429" width="6.42578125" style="41" customWidth="1"/>
    <col min="7430" max="7431" width="9.140625" style="41"/>
    <col min="7432" max="7432" width="0.140625" style="41" customWidth="1"/>
    <col min="7433" max="7681" width="9.140625" style="41"/>
    <col min="7682" max="7682" width="31.42578125" style="41" customWidth="1"/>
    <col min="7683" max="7683" width="34.140625" style="41" customWidth="1"/>
    <col min="7684" max="7684" width="31.42578125" style="41" customWidth="1"/>
    <col min="7685" max="7685" width="6.42578125" style="41" customWidth="1"/>
    <col min="7686" max="7687" width="9.140625" style="41"/>
    <col min="7688" max="7688" width="0.140625" style="41" customWidth="1"/>
    <col min="7689" max="7937" width="9.140625" style="41"/>
    <col min="7938" max="7938" width="31.42578125" style="41" customWidth="1"/>
    <col min="7939" max="7939" width="34.140625" style="41" customWidth="1"/>
    <col min="7940" max="7940" width="31.42578125" style="41" customWidth="1"/>
    <col min="7941" max="7941" width="6.42578125" style="41" customWidth="1"/>
    <col min="7942" max="7943" width="9.140625" style="41"/>
    <col min="7944" max="7944" width="0.140625" style="41" customWidth="1"/>
    <col min="7945" max="8193" width="9.140625" style="41"/>
    <col min="8194" max="8194" width="31.42578125" style="41" customWidth="1"/>
    <col min="8195" max="8195" width="34.140625" style="41" customWidth="1"/>
    <col min="8196" max="8196" width="31.42578125" style="41" customWidth="1"/>
    <col min="8197" max="8197" width="6.42578125" style="41" customWidth="1"/>
    <col min="8198" max="8199" width="9.140625" style="41"/>
    <col min="8200" max="8200" width="0.140625" style="41" customWidth="1"/>
    <col min="8201" max="8449" width="9.140625" style="41"/>
    <col min="8450" max="8450" width="31.42578125" style="41" customWidth="1"/>
    <col min="8451" max="8451" width="34.140625" style="41" customWidth="1"/>
    <col min="8452" max="8452" width="31.42578125" style="41" customWidth="1"/>
    <col min="8453" max="8453" width="6.42578125" style="41" customWidth="1"/>
    <col min="8454" max="8455" width="9.140625" style="41"/>
    <col min="8456" max="8456" width="0.140625" style="41" customWidth="1"/>
    <col min="8457" max="8705" width="9.140625" style="41"/>
    <col min="8706" max="8706" width="31.42578125" style="41" customWidth="1"/>
    <col min="8707" max="8707" width="34.140625" style="41" customWidth="1"/>
    <col min="8708" max="8708" width="31.42578125" style="41" customWidth="1"/>
    <col min="8709" max="8709" width="6.42578125" style="41" customWidth="1"/>
    <col min="8710" max="8711" width="9.140625" style="41"/>
    <col min="8712" max="8712" width="0.140625" style="41" customWidth="1"/>
    <col min="8713" max="8961" width="9.140625" style="41"/>
    <col min="8962" max="8962" width="31.42578125" style="41" customWidth="1"/>
    <col min="8963" max="8963" width="34.140625" style="41" customWidth="1"/>
    <col min="8964" max="8964" width="31.42578125" style="41" customWidth="1"/>
    <col min="8965" max="8965" width="6.42578125" style="41" customWidth="1"/>
    <col min="8966" max="8967" width="9.140625" style="41"/>
    <col min="8968" max="8968" width="0.140625" style="41" customWidth="1"/>
    <col min="8969" max="9217" width="9.140625" style="41"/>
    <col min="9218" max="9218" width="31.42578125" style="41" customWidth="1"/>
    <col min="9219" max="9219" width="34.140625" style="41" customWidth="1"/>
    <col min="9220" max="9220" width="31.42578125" style="41" customWidth="1"/>
    <col min="9221" max="9221" width="6.42578125" style="41" customWidth="1"/>
    <col min="9222" max="9223" width="9.140625" style="41"/>
    <col min="9224" max="9224" width="0.140625" style="41" customWidth="1"/>
    <col min="9225" max="9473" width="9.140625" style="41"/>
    <col min="9474" max="9474" width="31.42578125" style="41" customWidth="1"/>
    <col min="9475" max="9475" width="34.140625" style="41" customWidth="1"/>
    <col min="9476" max="9476" width="31.42578125" style="41" customWidth="1"/>
    <col min="9477" max="9477" width="6.42578125" style="41" customWidth="1"/>
    <col min="9478" max="9479" width="9.140625" style="41"/>
    <col min="9480" max="9480" width="0.140625" style="41" customWidth="1"/>
    <col min="9481" max="9729" width="9.140625" style="41"/>
    <col min="9730" max="9730" width="31.42578125" style="41" customWidth="1"/>
    <col min="9731" max="9731" width="34.140625" style="41" customWidth="1"/>
    <col min="9732" max="9732" width="31.42578125" style="41" customWidth="1"/>
    <col min="9733" max="9733" width="6.42578125" style="41" customWidth="1"/>
    <col min="9734" max="9735" width="9.140625" style="41"/>
    <col min="9736" max="9736" width="0.140625" style="41" customWidth="1"/>
    <col min="9737" max="9985" width="9.140625" style="41"/>
    <col min="9986" max="9986" width="31.42578125" style="41" customWidth="1"/>
    <col min="9987" max="9987" width="34.140625" style="41" customWidth="1"/>
    <col min="9988" max="9988" width="31.42578125" style="41" customWidth="1"/>
    <col min="9989" max="9989" width="6.42578125" style="41" customWidth="1"/>
    <col min="9990" max="9991" width="9.140625" style="41"/>
    <col min="9992" max="9992" width="0.140625" style="41" customWidth="1"/>
    <col min="9993" max="10241" width="9.140625" style="41"/>
    <col min="10242" max="10242" width="31.42578125" style="41" customWidth="1"/>
    <col min="10243" max="10243" width="34.140625" style="41" customWidth="1"/>
    <col min="10244" max="10244" width="31.42578125" style="41" customWidth="1"/>
    <col min="10245" max="10245" width="6.42578125" style="41" customWidth="1"/>
    <col min="10246" max="10247" width="9.140625" style="41"/>
    <col min="10248" max="10248" width="0.140625" style="41" customWidth="1"/>
    <col min="10249" max="10497" width="9.140625" style="41"/>
    <col min="10498" max="10498" width="31.42578125" style="41" customWidth="1"/>
    <col min="10499" max="10499" width="34.140625" style="41" customWidth="1"/>
    <col min="10500" max="10500" width="31.42578125" style="41" customWidth="1"/>
    <col min="10501" max="10501" width="6.42578125" style="41" customWidth="1"/>
    <col min="10502" max="10503" width="9.140625" style="41"/>
    <col min="10504" max="10504" width="0.140625" style="41" customWidth="1"/>
    <col min="10505" max="10753" width="9.140625" style="41"/>
    <col min="10754" max="10754" width="31.42578125" style="41" customWidth="1"/>
    <col min="10755" max="10755" width="34.140625" style="41" customWidth="1"/>
    <col min="10756" max="10756" width="31.42578125" style="41" customWidth="1"/>
    <col min="10757" max="10757" width="6.42578125" style="41" customWidth="1"/>
    <col min="10758" max="10759" width="9.140625" style="41"/>
    <col min="10760" max="10760" width="0.140625" style="41" customWidth="1"/>
    <col min="10761" max="11009" width="9.140625" style="41"/>
    <col min="11010" max="11010" width="31.42578125" style="41" customWidth="1"/>
    <col min="11011" max="11011" width="34.140625" style="41" customWidth="1"/>
    <col min="11012" max="11012" width="31.42578125" style="41" customWidth="1"/>
    <col min="11013" max="11013" width="6.42578125" style="41" customWidth="1"/>
    <col min="11014" max="11015" width="9.140625" style="41"/>
    <col min="11016" max="11016" width="0.140625" style="41" customWidth="1"/>
    <col min="11017" max="11265" width="9.140625" style="41"/>
    <col min="11266" max="11266" width="31.42578125" style="41" customWidth="1"/>
    <col min="11267" max="11267" width="34.140625" style="41" customWidth="1"/>
    <col min="11268" max="11268" width="31.42578125" style="41" customWidth="1"/>
    <col min="11269" max="11269" width="6.42578125" style="41" customWidth="1"/>
    <col min="11270" max="11271" width="9.140625" style="41"/>
    <col min="11272" max="11272" width="0.140625" style="41" customWidth="1"/>
    <col min="11273" max="11521" width="9.140625" style="41"/>
    <col min="11522" max="11522" width="31.42578125" style="41" customWidth="1"/>
    <col min="11523" max="11523" width="34.140625" style="41" customWidth="1"/>
    <col min="11524" max="11524" width="31.42578125" style="41" customWidth="1"/>
    <col min="11525" max="11525" width="6.42578125" style="41" customWidth="1"/>
    <col min="11526" max="11527" width="9.140625" style="41"/>
    <col min="11528" max="11528" width="0.140625" style="41" customWidth="1"/>
    <col min="11529" max="11777" width="9.140625" style="41"/>
    <col min="11778" max="11778" width="31.42578125" style="41" customWidth="1"/>
    <col min="11779" max="11779" width="34.140625" style="41" customWidth="1"/>
    <col min="11780" max="11780" width="31.42578125" style="41" customWidth="1"/>
    <col min="11781" max="11781" width="6.42578125" style="41" customWidth="1"/>
    <col min="11782" max="11783" width="9.140625" style="41"/>
    <col min="11784" max="11784" width="0.140625" style="41" customWidth="1"/>
    <col min="11785" max="12033" width="9.140625" style="41"/>
    <col min="12034" max="12034" width="31.42578125" style="41" customWidth="1"/>
    <col min="12035" max="12035" width="34.140625" style="41" customWidth="1"/>
    <col min="12036" max="12036" width="31.42578125" style="41" customWidth="1"/>
    <col min="12037" max="12037" width="6.42578125" style="41" customWidth="1"/>
    <col min="12038" max="12039" width="9.140625" style="41"/>
    <col min="12040" max="12040" width="0.140625" style="41" customWidth="1"/>
    <col min="12041" max="12289" width="9.140625" style="41"/>
    <col min="12290" max="12290" width="31.42578125" style="41" customWidth="1"/>
    <col min="12291" max="12291" width="34.140625" style="41" customWidth="1"/>
    <col min="12292" max="12292" width="31.42578125" style="41" customWidth="1"/>
    <col min="12293" max="12293" width="6.42578125" style="41" customWidth="1"/>
    <col min="12294" max="12295" width="9.140625" style="41"/>
    <col min="12296" max="12296" width="0.140625" style="41" customWidth="1"/>
    <col min="12297" max="12545" width="9.140625" style="41"/>
    <col min="12546" max="12546" width="31.42578125" style="41" customWidth="1"/>
    <col min="12547" max="12547" width="34.140625" style="41" customWidth="1"/>
    <col min="12548" max="12548" width="31.42578125" style="41" customWidth="1"/>
    <col min="12549" max="12549" width="6.42578125" style="41" customWidth="1"/>
    <col min="12550" max="12551" width="9.140625" style="41"/>
    <col min="12552" max="12552" width="0.140625" style="41" customWidth="1"/>
    <col min="12553" max="12801" width="9.140625" style="41"/>
    <col min="12802" max="12802" width="31.42578125" style="41" customWidth="1"/>
    <col min="12803" max="12803" width="34.140625" style="41" customWidth="1"/>
    <col min="12804" max="12804" width="31.42578125" style="41" customWidth="1"/>
    <col min="12805" max="12805" width="6.42578125" style="41" customWidth="1"/>
    <col min="12806" max="12807" width="9.140625" style="41"/>
    <col min="12808" max="12808" width="0.140625" style="41" customWidth="1"/>
    <col min="12809" max="13057" width="9.140625" style="41"/>
    <col min="13058" max="13058" width="31.42578125" style="41" customWidth="1"/>
    <col min="13059" max="13059" width="34.140625" style="41" customWidth="1"/>
    <col min="13060" max="13060" width="31.42578125" style="41" customWidth="1"/>
    <col min="13061" max="13061" width="6.42578125" style="41" customWidth="1"/>
    <col min="13062" max="13063" width="9.140625" style="41"/>
    <col min="13064" max="13064" width="0.140625" style="41" customWidth="1"/>
    <col min="13065" max="13313" width="9.140625" style="41"/>
    <col min="13314" max="13314" width="31.42578125" style="41" customWidth="1"/>
    <col min="13315" max="13315" width="34.140625" style="41" customWidth="1"/>
    <col min="13316" max="13316" width="31.42578125" style="41" customWidth="1"/>
    <col min="13317" max="13317" width="6.42578125" style="41" customWidth="1"/>
    <col min="13318" max="13319" width="9.140625" style="41"/>
    <col min="13320" max="13320" width="0.140625" style="41" customWidth="1"/>
    <col min="13321" max="13569" width="9.140625" style="41"/>
    <col min="13570" max="13570" width="31.42578125" style="41" customWidth="1"/>
    <col min="13571" max="13571" width="34.140625" style="41" customWidth="1"/>
    <col min="13572" max="13572" width="31.42578125" style="41" customWidth="1"/>
    <col min="13573" max="13573" width="6.42578125" style="41" customWidth="1"/>
    <col min="13574" max="13575" width="9.140625" style="41"/>
    <col min="13576" max="13576" width="0.140625" style="41" customWidth="1"/>
    <col min="13577" max="13825" width="9.140625" style="41"/>
    <col min="13826" max="13826" width="31.42578125" style="41" customWidth="1"/>
    <col min="13827" max="13827" width="34.140625" style="41" customWidth="1"/>
    <col min="13828" max="13828" width="31.42578125" style="41" customWidth="1"/>
    <col min="13829" max="13829" width="6.42578125" style="41" customWidth="1"/>
    <col min="13830" max="13831" width="9.140625" style="41"/>
    <col min="13832" max="13832" width="0.140625" style="41" customWidth="1"/>
    <col min="13833" max="14081" width="9.140625" style="41"/>
    <col min="14082" max="14082" width="31.42578125" style="41" customWidth="1"/>
    <col min="14083" max="14083" width="34.140625" style="41" customWidth="1"/>
    <col min="14084" max="14084" width="31.42578125" style="41" customWidth="1"/>
    <col min="14085" max="14085" width="6.42578125" style="41" customWidth="1"/>
    <col min="14086" max="14087" width="9.140625" style="41"/>
    <col min="14088" max="14088" width="0.140625" style="41" customWidth="1"/>
    <col min="14089" max="14337" width="9.140625" style="41"/>
    <col min="14338" max="14338" width="31.42578125" style="41" customWidth="1"/>
    <col min="14339" max="14339" width="34.140625" style="41" customWidth="1"/>
    <col min="14340" max="14340" width="31.42578125" style="41" customWidth="1"/>
    <col min="14341" max="14341" width="6.42578125" style="41" customWidth="1"/>
    <col min="14342" max="14343" width="9.140625" style="41"/>
    <col min="14344" max="14344" width="0.140625" style="41" customWidth="1"/>
    <col min="14345" max="14593" width="9.140625" style="41"/>
    <col min="14594" max="14594" width="31.42578125" style="41" customWidth="1"/>
    <col min="14595" max="14595" width="34.140625" style="41" customWidth="1"/>
    <col min="14596" max="14596" width="31.42578125" style="41" customWidth="1"/>
    <col min="14597" max="14597" width="6.42578125" style="41" customWidth="1"/>
    <col min="14598" max="14599" width="9.140625" style="41"/>
    <col min="14600" max="14600" width="0.140625" style="41" customWidth="1"/>
    <col min="14601" max="14849" width="9.140625" style="41"/>
    <col min="14850" max="14850" width="31.42578125" style="41" customWidth="1"/>
    <col min="14851" max="14851" width="34.140625" style="41" customWidth="1"/>
    <col min="14852" max="14852" width="31.42578125" style="41" customWidth="1"/>
    <col min="14853" max="14853" width="6.42578125" style="41" customWidth="1"/>
    <col min="14854" max="14855" width="9.140625" style="41"/>
    <col min="14856" max="14856" width="0.140625" style="41" customWidth="1"/>
    <col min="14857" max="15105" width="9.140625" style="41"/>
    <col min="15106" max="15106" width="31.42578125" style="41" customWidth="1"/>
    <col min="15107" max="15107" width="34.140625" style="41" customWidth="1"/>
    <col min="15108" max="15108" width="31.42578125" style="41" customWidth="1"/>
    <col min="15109" max="15109" width="6.42578125" style="41" customWidth="1"/>
    <col min="15110" max="15111" width="9.140625" style="41"/>
    <col min="15112" max="15112" width="0.140625" style="41" customWidth="1"/>
    <col min="15113" max="15361" width="9.140625" style="41"/>
    <col min="15362" max="15362" width="31.42578125" style="41" customWidth="1"/>
    <col min="15363" max="15363" width="34.140625" style="41" customWidth="1"/>
    <col min="15364" max="15364" width="31.42578125" style="41" customWidth="1"/>
    <col min="15365" max="15365" width="6.42578125" style="41" customWidth="1"/>
    <col min="15366" max="15367" width="9.140625" style="41"/>
    <col min="15368" max="15368" width="0.140625" style="41" customWidth="1"/>
    <col min="15369" max="15617" width="9.140625" style="41"/>
    <col min="15618" max="15618" width="31.42578125" style="41" customWidth="1"/>
    <col min="15619" max="15619" width="34.140625" style="41" customWidth="1"/>
    <col min="15620" max="15620" width="31.42578125" style="41" customWidth="1"/>
    <col min="15621" max="15621" width="6.42578125" style="41" customWidth="1"/>
    <col min="15622" max="15623" width="9.140625" style="41"/>
    <col min="15624" max="15624" width="0.140625" style="41" customWidth="1"/>
    <col min="15625" max="15873" width="9.140625" style="41"/>
    <col min="15874" max="15874" width="31.42578125" style="41" customWidth="1"/>
    <col min="15875" max="15875" width="34.140625" style="41" customWidth="1"/>
    <col min="15876" max="15876" width="31.42578125" style="41" customWidth="1"/>
    <col min="15877" max="15877" width="6.42578125" style="41" customWidth="1"/>
    <col min="15878" max="15879" width="9.140625" style="41"/>
    <col min="15880" max="15880" width="0.140625" style="41" customWidth="1"/>
    <col min="15881" max="16129" width="9.140625" style="41"/>
    <col min="16130" max="16130" width="31.42578125" style="41" customWidth="1"/>
    <col min="16131" max="16131" width="34.140625" style="41" customWidth="1"/>
    <col min="16132" max="16132" width="31.42578125" style="41" customWidth="1"/>
    <col min="16133" max="16133" width="6.42578125" style="41" customWidth="1"/>
    <col min="16134" max="16135" width="9.140625" style="41"/>
    <col min="16136" max="16136" width="0.140625" style="41" customWidth="1"/>
    <col min="16137" max="16384" width="9.140625" style="41"/>
  </cols>
  <sheetData>
    <row r="1" spans="1:8">
      <c r="A1" s="41" t="s">
        <v>0</v>
      </c>
    </row>
    <row r="2" spans="1:8" ht="27" customHeight="1">
      <c r="A2" s="402" t="s">
        <v>1</v>
      </c>
      <c r="B2" s="402"/>
      <c r="C2" s="402"/>
      <c r="D2" s="402"/>
    </row>
    <row r="3" spans="1:8">
      <c r="A3" s="42"/>
      <c r="B3" s="42"/>
      <c r="C3" s="42"/>
      <c r="D3" s="42"/>
    </row>
    <row r="4" spans="1:8">
      <c r="A4" s="403"/>
      <c r="B4" s="404"/>
      <c r="C4" s="405"/>
      <c r="D4" s="219"/>
    </row>
    <row r="5" spans="1:8" ht="18.75">
      <c r="A5" s="406" t="s">
        <v>2</v>
      </c>
      <c r="B5" s="407"/>
      <c r="C5" s="408"/>
      <c r="D5" s="220" t="s">
        <v>945</v>
      </c>
    </row>
    <row r="6" spans="1:8" ht="15.75">
      <c r="A6" s="412" t="s">
        <v>3</v>
      </c>
      <c r="B6" s="413"/>
      <c r="C6" s="372" t="s">
        <v>1252</v>
      </c>
      <c r="D6" s="220" t="s">
        <v>4</v>
      </c>
      <c r="F6" s="217"/>
      <c r="G6" s="42"/>
      <c r="H6" s="43"/>
    </row>
    <row r="7" spans="1:8" ht="16.5" thickBot="1">
      <c r="A7" s="221"/>
      <c r="B7" s="364"/>
      <c r="C7" s="222"/>
      <c r="D7" s="223"/>
      <c r="F7" s="217"/>
      <c r="G7" s="44"/>
    </row>
    <row r="8" spans="1:8" ht="15.75">
      <c r="A8" s="363" t="s">
        <v>1207</v>
      </c>
      <c r="B8" s="410" t="str">
        <f>'SOE_per fund'!B8</f>
        <v/>
      </c>
      <c r="C8" s="411"/>
      <c r="D8" s="365" t="s">
        <v>5</v>
      </c>
      <c r="F8" s="217"/>
      <c r="G8" s="44"/>
    </row>
    <row r="9" spans="1:8" ht="15.75">
      <c r="A9" s="409" t="s">
        <v>6</v>
      </c>
      <c r="B9" s="410"/>
      <c r="C9" s="411"/>
      <c r="D9" s="224" t="s">
        <v>1198</v>
      </c>
      <c r="F9" s="217"/>
      <c r="G9" s="45"/>
    </row>
    <row r="10" spans="1:8" ht="15.75">
      <c r="A10" s="221"/>
      <c r="B10" s="364"/>
      <c r="C10" s="222"/>
      <c r="D10" s="220"/>
      <c r="G10" s="45"/>
    </row>
    <row r="11" spans="1:8">
      <c r="A11" s="403" t="s">
        <v>7</v>
      </c>
      <c r="B11" s="404"/>
      <c r="C11" s="436"/>
      <c r="D11" s="405" t="s">
        <v>8</v>
      </c>
      <c r="G11" s="45"/>
    </row>
    <row r="12" spans="1:8">
      <c r="A12" s="437"/>
      <c r="B12" s="438"/>
      <c r="C12" s="439"/>
      <c r="D12" s="433"/>
      <c r="G12" s="45"/>
    </row>
    <row r="13" spans="1:8">
      <c r="A13" s="417"/>
      <c r="B13" s="418"/>
      <c r="C13" s="419"/>
      <c r="D13" s="225"/>
      <c r="G13" s="45"/>
    </row>
    <row r="14" spans="1:8">
      <c r="A14" s="414"/>
      <c r="B14" s="415"/>
      <c r="C14" s="416"/>
      <c r="D14" s="228"/>
      <c r="G14" s="45"/>
    </row>
    <row r="15" spans="1:8" ht="19.5" customHeight="1">
      <c r="A15" s="440" t="s">
        <v>1205</v>
      </c>
      <c r="B15" s="441"/>
      <c r="C15" s="442"/>
      <c r="D15" s="229"/>
      <c r="G15" s="45"/>
    </row>
    <row r="16" spans="1:8" ht="20.25">
      <c r="A16" s="440"/>
      <c r="B16" s="441"/>
      <c r="C16" s="442"/>
      <c r="D16" s="230"/>
      <c r="G16" s="45"/>
    </row>
    <row r="17" spans="1:7" ht="15.75" customHeight="1">
      <c r="A17" s="440"/>
      <c r="B17" s="441"/>
      <c r="C17" s="442"/>
      <c r="D17" s="228"/>
      <c r="G17" s="45"/>
    </row>
    <row r="18" spans="1:7" ht="15.75" customHeight="1">
      <c r="A18" s="440"/>
      <c r="B18" s="441"/>
      <c r="C18" s="442"/>
      <c r="D18" s="231">
        <f>C27</f>
        <v>0</v>
      </c>
      <c r="G18" s="45"/>
    </row>
    <row r="19" spans="1:7" ht="15.75">
      <c r="A19" s="420"/>
      <c r="B19" s="421"/>
      <c r="C19" s="422"/>
      <c r="D19" s="228"/>
      <c r="G19" s="45"/>
    </row>
    <row r="20" spans="1:7" ht="15.75">
      <c r="A20" s="420"/>
      <c r="B20" s="421"/>
      <c r="C20" s="422"/>
      <c r="D20" s="228"/>
      <c r="G20" s="45"/>
    </row>
    <row r="21" spans="1:7">
      <c r="A21" s="414"/>
      <c r="B21" s="415"/>
      <c r="C21" s="416"/>
      <c r="D21" s="228"/>
    </row>
    <row r="22" spans="1:7">
      <c r="A22" s="414"/>
      <c r="B22" s="415"/>
      <c r="C22" s="416"/>
      <c r="D22" s="228"/>
    </row>
    <row r="23" spans="1:7">
      <c r="A23" s="443"/>
      <c r="B23" s="444"/>
      <c r="C23" s="416"/>
      <c r="D23" s="228"/>
    </row>
    <row r="24" spans="1:7">
      <c r="A24" s="425" t="s">
        <v>9</v>
      </c>
      <c r="B24" s="426"/>
      <c r="C24" s="227"/>
      <c r="D24" s="228"/>
    </row>
    <row r="25" spans="1:7">
      <c r="A25" s="423" t="s">
        <v>10</v>
      </c>
      <c r="B25" s="424"/>
      <c r="C25" s="334"/>
      <c r="D25" s="233"/>
    </row>
    <row r="26" spans="1:7">
      <c r="A26" s="423" t="s">
        <v>11</v>
      </c>
      <c r="B26" s="424"/>
      <c r="C26" s="334"/>
      <c r="D26" s="233"/>
    </row>
    <row r="27" spans="1:7">
      <c r="A27" s="423" t="s">
        <v>12</v>
      </c>
      <c r="B27" s="424"/>
      <c r="C27" s="334">
        <f>C25-C26</f>
        <v>0</v>
      </c>
      <c r="D27" s="233"/>
    </row>
    <row r="28" spans="1:7">
      <c r="A28" s="232"/>
      <c r="B28" s="303"/>
      <c r="C28" s="227"/>
      <c r="D28" s="228"/>
    </row>
    <row r="29" spans="1:7">
      <c r="A29" s="425" t="s">
        <v>13</v>
      </c>
      <c r="B29" s="426"/>
      <c r="C29" s="227"/>
      <c r="D29" s="228"/>
    </row>
    <row r="30" spans="1:7">
      <c r="A30" s="423" t="s">
        <v>10</v>
      </c>
      <c r="B30" s="424"/>
      <c r="C30" s="334"/>
      <c r="D30" s="234"/>
    </row>
    <row r="31" spans="1:7">
      <c r="A31" s="423" t="s">
        <v>11</v>
      </c>
      <c r="B31" s="424"/>
      <c r="C31" s="335"/>
      <c r="D31" s="234"/>
    </row>
    <row r="32" spans="1:7">
      <c r="A32" s="423" t="s">
        <v>12</v>
      </c>
      <c r="B32" s="424"/>
      <c r="C32" s="336"/>
      <c r="D32" s="234"/>
    </row>
    <row r="33" spans="1:4">
      <c r="A33" s="235"/>
      <c r="B33" s="42"/>
      <c r="C33" s="236"/>
      <c r="D33" s="228"/>
    </row>
    <row r="34" spans="1:4">
      <c r="A34" s="235"/>
      <c r="B34" s="42"/>
      <c r="C34" s="236"/>
      <c r="D34" s="228"/>
    </row>
    <row r="35" spans="1:4">
      <c r="A35" s="226"/>
      <c r="B35" s="305"/>
      <c r="C35" s="227"/>
      <c r="D35" s="228"/>
    </row>
    <row r="36" spans="1:4">
      <c r="A36" s="237"/>
      <c r="B36" s="43"/>
      <c r="C36" s="227"/>
      <c r="D36" s="228"/>
    </row>
    <row r="37" spans="1:4">
      <c r="A37" s="226"/>
      <c r="B37" s="305"/>
      <c r="C37" s="227"/>
      <c r="D37" s="228"/>
    </row>
    <row r="38" spans="1:4">
      <c r="A38" s="226"/>
      <c r="B38" s="305"/>
      <c r="C38" s="227"/>
      <c r="D38" s="228"/>
    </row>
    <row r="39" spans="1:4">
      <c r="A39" s="226"/>
      <c r="B39" s="305"/>
      <c r="C39" s="227"/>
      <c r="D39" s="228"/>
    </row>
    <row r="40" spans="1:4">
      <c r="A40" s="226"/>
      <c r="B40" s="305"/>
      <c r="C40" s="227"/>
      <c r="D40" s="228"/>
    </row>
    <row r="41" spans="1:4">
      <c r="A41" s="226"/>
      <c r="B41" s="305"/>
      <c r="C41" s="227"/>
      <c r="D41" s="228"/>
    </row>
    <row r="42" spans="1:4" ht="15.75" thickBot="1">
      <c r="A42" s="226"/>
      <c r="B42" s="305"/>
      <c r="C42" s="227"/>
      <c r="D42" s="228"/>
    </row>
    <row r="43" spans="1:4" hidden="1">
      <c r="A43" s="414"/>
      <c r="B43" s="415"/>
      <c r="C43" s="416"/>
      <c r="D43" s="228"/>
    </row>
    <row r="44" spans="1:4" hidden="1">
      <c r="A44" s="414"/>
      <c r="B44" s="415"/>
      <c r="C44" s="416"/>
      <c r="D44" s="228"/>
    </row>
    <row r="45" spans="1:4" hidden="1">
      <c r="A45" s="414"/>
      <c r="B45" s="415"/>
      <c r="C45" s="416"/>
      <c r="D45" s="228"/>
    </row>
    <row r="46" spans="1:4" hidden="1">
      <c r="A46" s="414"/>
      <c r="B46" s="415"/>
      <c r="C46" s="416"/>
      <c r="D46" s="228"/>
    </row>
    <row r="47" spans="1:4" hidden="1">
      <c r="A47" s="414"/>
      <c r="B47" s="415"/>
      <c r="C47" s="416"/>
      <c r="D47" s="228"/>
    </row>
    <row r="48" spans="1:4" hidden="1">
      <c r="A48" s="414"/>
      <c r="B48" s="415"/>
      <c r="C48" s="416"/>
      <c r="D48" s="228"/>
    </row>
    <row r="49" spans="1:4" hidden="1">
      <c r="A49" s="414"/>
      <c r="B49" s="415"/>
      <c r="C49" s="416"/>
      <c r="D49" s="238"/>
    </row>
    <row r="50" spans="1:4" ht="15.75" thickBot="1">
      <c r="A50" s="430" t="s">
        <v>14</v>
      </c>
      <c r="B50" s="431"/>
      <c r="C50" s="432"/>
      <c r="D50" s="239">
        <f>SUM(D18:D32)</f>
        <v>0</v>
      </c>
    </row>
    <row r="51" spans="1:4" ht="15.75" thickBot="1">
      <c r="A51" s="427" t="s">
        <v>1206</v>
      </c>
      <c r="B51" s="428"/>
      <c r="C51" s="429"/>
      <c r="D51" s="337">
        <v>37443.61</v>
      </c>
    </row>
    <row r="52" spans="1:4" ht="15.75" thickBot="1">
      <c r="A52" s="427" t="s">
        <v>16</v>
      </c>
      <c r="B52" s="428"/>
      <c r="C52" s="429"/>
      <c r="D52" s="240" t="s">
        <v>15</v>
      </c>
    </row>
    <row r="53" spans="1:4" ht="15.75" thickBot="1">
      <c r="A53" s="430" t="s">
        <v>17</v>
      </c>
      <c r="B53" s="431"/>
      <c r="C53" s="432"/>
      <c r="D53" s="240" t="s">
        <v>15</v>
      </c>
    </row>
    <row r="54" spans="1:4">
      <c r="A54" s="445" t="s">
        <v>18</v>
      </c>
      <c r="B54" s="436"/>
      <c r="C54" s="241" t="s">
        <v>19</v>
      </c>
      <c r="D54" s="434" t="s">
        <v>20</v>
      </c>
    </row>
    <row r="55" spans="1:4">
      <c r="A55" s="446" t="s">
        <v>21</v>
      </c>
      <c r="B55" s="447"/>
      <c r="C55" s="235" t="s">
        <v>22</v>
      </c>
      <c r="D55" s="435"/>
    </row>
    <row r="56" spans="1:4">
      <c r="A56" s="451"/>
      <c r="B56" s="452"/>
      <c r="C56" s="235"/>
      <c r="D56" s="242"/>
    </row>
    <row r="57" spans="1:4">
      <c r="A57" s="451"/>
      <c r="B57" s="452"/>
      <c r="C57" s="235"/>
      <c r="D57" s="243"/>
    </row>
    <row r="58" spans="1:4" s="37" customFormat="1">
      <c r="A58" s="414"/>
      <c r="B58" s="416"/>
      <c r="C58" s="245"/>
      <c r="D58" s="244"/>
    </row>
    <row r="59" spans="1:4" s="38" customFormat="1">
      <c r="A59" s="443" t="str">
        <f>UPPER('Data Entry'!C4)</f>
        <v/>
      </c>
      <c r="B59" s="450"/>
      <c r="C59" s="232" t="s">
        <v>23</v>
      </c>
      <c r="D59" s="246" t="s">
        <v>24</v>
      </c>
    </row>
    <row r="60" spans="1:4" s="38" customFormat="1" ht="15.75">
      <c r="A60" s="414">
        <f>'Data Entry'!C5</f>
        <v>0</v>
      </c>
      <c r="B60" s="416"/>
      <c r="C60" s="226" t="s">
        <v>25</v>
      </c>
      <c r="D60" s="244" t="s">
        <v>26</v>
      </c>
    </row>
    <row r="61" spans="1:4" s="38" customFormat="1" ht="15.75">
      <c r="A61" s="414"/>
      <c r="B61" s="416"/>
      <c r="C61" s="226"/>
      <c r="D61" s="247" t="s">
        <v>27</v>
      </c>
    </row>
    <row r="62" spans="1:4" s="39" customFormat="1" ht="15.75">
      <c r="A62" s="448"/>
      <c r="B62" s="449"/>
      <c r="C62" s="248"/>
      <c r="D62" s="228" t="s">
        <v>28</v>
      </c>
    </row>
    <row r="63" spans="1:4" s="40" customFormat="1" ht="23.25" customHeight="1" thickBot="1">
      <c r="A63" s="249" t="s">
        <v>29</v>
      </c>
      <c r="B63" s="250"/>
      <c r="C63" s="250" t="s">
        <v>30</v>
      </c>
      <c r="D63" s="249" t="s">
        <v>31</v>
      </c>
    </row>
    <row r="64" spans="1:4">
      <c r="A64" s="42"/>
      <c r="B64" s="42"/>
      <c r="C64" s="46"/>
      <c r="D64" s="42"/>
    </row>
    <row r="65" spans="3:4">
      <c r="C65" s="42"/>
      <c r="D65" s="42"/>
    </row>
  </sheetData>
  <sheetProtection algorithmName="SHA-512" hashValue="rF2PhxvbbyTPw6dFisJ7sBW8GuP8M2SilnFaphMjHeyp3kVC9z98Z/sh/2JYqxdciidJ+hj4THLK73qSk9hmow==" saltValue="QxE/3hCh52RAuyis71Lybw==" spinCount="100000" sheet="1" selectLockedCells="1"/>
  <mergeCells count="45">
    <mergeCell ref="A54:B54"/>
    <mergeCell ref="A55:B55"/>
    <mergeCell ref="A62:B62"/>
    <mergeCell ref="A61:B61"/>
    <mergeCell ref="A60:B60"/>
    <mergeCell ref="A59:B59"/>
    <mergeCell ref="A58:B58"/>
    <mergeCell ref="A57:B57"/>
    <mergeCell ref="A56:B56"/>
    <mergeCell ref="A51:C51"/>
    <mergeCell ref="A52:C52"/>
    <mergeCell ref="A53:C53"/>
    <mergeCell ref="D11:D12"/>
    <mergeCell ref="D54:D55"/>
    <mergeCell ref="A11:C12"/>
    <mergeCell ref="A15:C18"/>
    <mergeCell ref="A46:C46"/>
    <mergeCell ref="A47:C47"/>
    <mergeCell ref="A48:C48"/>
    <mergeCell ref="A49:C49"/>
    <mergeCell ref="A50:C50"/>
    <mergeCell ref="A22:C22"/>
    <mergeCell ref="A23:C23"/>
    <mergeCell ref="A43:C43"/>
    <mergeCell ref="A44:C44"/>
    <mergeCell ref="A45:C45"/>
    <mergeCell ref="A13:C13"/>
    <mergeCell ref="A14:C14"/>
    <mergeCell ref="A19:C19"/>
    <mergeCell ref="A20:C20"/>
    <mergeCell ref="A21:C21"/>
    <mergeCell ref="A31:B31"/>
    <mergeCell ref="A32:B32"/>
    <mergeCell ref="A30:B30"/>
    <mergeCell ref="A29:B29"/>
    <mergeCell ref="A27:B27"/>
    <mergeCell ref="A26:B26"/>
    <mergeCell ref="A25:B25"/>
    <mergeCell ref="A24:B24"/>
    <mergeCell ref="A2:D2"/>
    <mergeCell ref="A4:C4"/>
    <mergeCell ref="A5:C5"/>
    <mergeCell ref="A9:C9"/>
    <mergeCell ref="A6:B6"/>
    <mergeCell ref="B8:C8"/>
  </mergeCells>
  <printOptions horizontalCentered="1" verticalCentered="1"/>
  <pageMargins left="0.37" right="0.12" top="1" bottom="0.45" header="1" footer="0.31496062992126"/>
  <pageSetup paperSize="10000" scale="83" orientation="portrait" r:id="rId1"/>
  <ignoredErrors>
    <ignoredError sqref="D28:D29" unlockedFormula="1"/>
  </ignoredError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BF58"/>
  <sheetViews>
    <sheetView zoomScale="44" zoomScaleNormal="70" zoomScaleSheetLayoutView="70" workbookViewId="0">
      <selection activeCell="F20" sqref="F20"/>
    </sheetView>
  </sheetViews>
  <sheetFormatPr defaultColWidth="9" defaultRowHeight="12.75"/>
  <cols>
    <col min="1" max="1" width="9.85546875" style="254" customWidth="1"/>
    <col min="2" max="2" width="11.28515625" style="253" bestFit="1" customWidth="1"/>
    <col min="3" max="3" width="13.85546875" style="254" bestFit="1" customWidth="1"/>
    <col min="4" max="4" width="37.28515625" style="254" customWidth="1"/>
    <col min="5" max="5" width="12.28515625" style="254" bestFit="1" customWidth="1"/>
    <col min="6" max="6" width="15.42578125" style="255" bestFit="1" customWidth="1"/>
    <col min="7" max="7" width="13.5703125" style="255" bestFit="1" customWidth="1"/>
    <col min="8" max="8" width="15.42578125" style="255" bestFit="1" customWidth="1"/>
    <col min="9" max="9" width="15" style="255" customWidth="1"/>
    <col min="10" max="10" width="15.42578125" style="255" customWidth="1"/>
    <col min="11" max="11" width="17.85546875" style="255" customWidth="1"/>
    <col min="12" max="16" width="15.42578125" style="255" customWidth="1"/>
    <col min="17" max="17" width="15.85546875" style="255" customWidth="1"/>
    <col min="18" max="18" width="16" style="255" customWidth="1"/>
    <col min="19" max="20" width="16.85546875" style="255" customWidth="1"/>
    <col min="21" max="21" width="16.7109375" style="255" customWidth="1"/>
    <col min="22" max="22" width="15.140625" style="255" customWidth="1"/>
    <col min="23" max="23" width="12.140625" style="255" customWidth="1"/>
    <col min="24" max="266" width="9.140625" style="254"/>
    <col min="267" max="267" width="9.85546875" style="254" customWidth="1"/>
    <col min="268" max="268" width="9.42578125" style="254" customWidth="1"/>
    <col min="269" max="269" width="15" style="254" customWidth="1"/>
    <col min="270" max="270" width="19.28515625" style="254" customWidth="1"/>
    <col min="271" max="273" width="9.28515625" style="254" customWidth="1"/>
    <col min="274" max="276" width="13.42578125" style="254" customWidth="1"/>
    <col min="277" max="277" width="15.140625" style="254" customWidth="1"/>
    <col min="278" max="278" width="9.7109375" style="254" customWidth="1"/>
    <col min="279" max="279" width="10.42578125" style="254" customWidth="1"/>
    <col min="280" max="522" width="9.140625" style="254"/>
    <col min="523" max="523" width="9.85546875" style="254" customWidth="1"/>
    <col min="524" max="524" width="9.42578125" style="254" customWidth="1"/>
    <col min="525" max="525" width="15" style="254" customWidth="1"/>
    <col min="526" max="526" width="19.28515625" style="254" customWidth="1"/>
    <col min="527" max="529" width="9.28515625" style="254" customWidth="1"/>
    <col min="530" max="532" width="13.42578125" style="254" customWidth="1"/>
    <col min="533" max="533" width="15.140625" style="254" customWidth="1"/>
    <col min="534" max="534" width="9.7109375" style="254" customWidth="1"/>
    <col min="535" max="535" width="10.42578125" style="254" customWidth="1"/>
    <col min="536" max="778" width="9.140625" style="254"/>
    <col min="779" max="779" width="9.85546875" style="254" customWidth="1"/>
    <col min="780" max="780" width="9.42578125" style="254" customWidth="1"/>
    <col min="781" max="781" width="15" style="254" customWidth="1"/>
    <col min="782" max="782" width="19.28515625" style="254" customWidth="1"/>
    <col min="783" max="785" width="9.28515625" style="254" customWidth="1"/>
    <col min="786" max="788" width="13.42578125" style="254" customWidth="1"/>
    <col min="789" max="789" width="15.140625" style="254" customWidth="1"/>
    <col min="790" max="790" width="9.7109375" style="254" customWidth="1"/>
    <col min="791" max="791" width="10.42578125" style="254" customWidth="1"/>
    <col min="792" max="1034" width="9.140625" style="254"/>
    <col min="1035" max="1035" width="9.85546875" style="254" customWidth="1"/>
    <col min="1036" max="1036" width="9.42578125" style="254" customWidth="1"/>
    <col min="1037" max="1037" width="15" style="254" customWidth="1"/>
    <col min="1038" max="1038" width="19.28515625" style="254" customWidth="1"/>
    <col min="1039" max="1041" width="9.28515625" style="254" customWidth="1"/>
    <col min="1042" max="1044" width="13.42578125" style="254" customWidth="1"/>
    <col min="1045" max="1045" width="15.140625" style="254" customWidth="1"/>
    <col min="1046" max="1046" width="9.7109375" style="254" customWidth="1"/>
    <col min="1047" max="1047" width="10.42578125" style="254" customWidth="1"/>
    <col min="1048" max="1290" width="9.140625" style="254"/>
    <col min="1291" max="1291" width="9.85546875" style="254" customWidth="1"/>
    <col min="1292" max="1292" width="9.42578125" style="254" customWidth="1"/>
    <col min="1293" max="1293" width="15" style="254" customWidth="1"/>
    <col min="1294" max="1294" width="19.28515625" style="254" customWidth="1"/>
    <col min="1295" max="1297" width="9.28515625" style="254" customWidth="1"/>
    <col min="1298" max="1300" width="13.42578125" style="254" customWidth="1"/>
    <col min="1301" max="1301" width="15.140625" style="254" customWidth="1"/>
    <col min="1302" max="1302" width="9.7109375" style="254" customWidth="1"/>
    <col min="1303" max="1303" width="10.42578125" style="254" customWidth="1"/>
    <col min="1304" max="1546" width="9.140625" style="254"/>
    <col min="1547" max="1547" width="9.85546875" style="254" customWidth="1"/>
    <col min="1548" max="1548" width="9.42578125" style="254" customWidth="1"/>
    <col min="1549" max="1549" width="15" style="254" customWidth="1"/>
    <col min="1550" max="1550" width="19.28515625" style="254" customWidth="1"/>
    <col min="1551" max="1553" width="9.28515625" style="254" customWidth="1"/>
    <col min="1554" max="1556" width="13.42578125" style="254" customWidth="1"/>
    <col min="1557" max="1557" width="15.140625" style="254" customWidth="1"/>
    <col min="1558" max="1558" width="9.7109375" style="254" customWidth="1"/>
    <col min="1559" max="1559" width="10.42578125" style="254" customWidth="1"/>
    <col min="1560" max="1802" width="9.140625" style="254"/>
    <col min="1803" max="1803" width="9.85546875" style="254" customWidth="1"/>
    <col min="1804" max="1804" width="9.42578125" style="254" customWidth="1"/>
    <col min="1805" max="1805" width="15" style="254" customWidth="1"/>
    <col min="1806" max="1806" width="19.28515625" style="254" customWidth="1"/>
    <col min="1807" max="1809" width="9.28515625" style="254" customWidth="1"/>
    <col min="1810" max="1812" width="13.42578125" style="254" customWidth="1"/>
    <col min="1813" max="1813" width="15.140625" style="254" customWidth="1"/>
    <col min="1814" max="1814" width="9.7109375" style="254" customWidth="1"/>
    <col min="1815" max="1815" width="10.42578125" style="254" customWidth="1"/>
    <col min="1816" max="2058" width="9.140625" style="254"/>
    <col min="2059" max="2059" width="9.85546875" style="254" customWidth="1"/>
    <col min="2060" max="2060" width="9.42578125" style="254" customWidth="1"/>
    <col min="2061" max="2061" width="15" style="254" customWidth="1"/>
    <col min="2062" max="2062" width="19.28515625" style="254" customWidth="1"/>
    <col min="2063" max="2065" width="9.28515625" style="254" customWidth="1"/>
    <col min="2066" max="2068" width="13.42578125" style="254" customWidth="1"/>
    <col min="2069" max="2069" width="15.140625" style="254" customWidth="1"/>
    <col min="2070" max="2070" width="9.7109375" style="254" customWidth="1"/>
    <col min="2071" max="2071" width="10.42578125" style="254" customWidth="1"/>
    <col min="2072" max="2314" width="9.140625" style="254"/>
    <col min="2315" max="2315" width="9.85546875" style="254" customWidth="1"/>
    <col min="2316" max="2316" width="9.42578125" style="254" customWidth="1"/>
    <col min="2317" max="2317" width="15" style="254" customWidth="1"/>
    <col min="2318" max="2318" width="19.28515625" style="254" customWidth="1"/>
    <col min="2319" max="2321" width="9.28515625" style="254" customWidth="1"/>
    <col min="2322" max="2324" width="13.42578125" style="254" customWidth="1"/>
    <col min="2325" max="2325" width="15.140625" style="254" customWidth="1"/>
    <col min="2326" max="2326" width="9.7109375" style="254" customWidth="1"/>
    <col min="2327" max="2327" width="10.42578125" style="254" customWidth="1"/>
    <col min="2328" max="2570" width="9.140625" style="254"/>
    <col min="2571" max="2571" width="9.85546875" style="254" customWidth="1"/>
    <col min="2572" max="2572" width="9.42578125" style="254" customWidth="1"/>
    <col min="2573" max="2573" width="15" style="254" customWidth="1"/>
    <col min="2574" max="2574" width="19.28515625" style="254" customWidth="1"/>
    <col min="2575" max="2577" width="9.28515625" style="254" customWidth="1"/>
    <col min="2578" max="2580" width="13.42578125" style="254" customWidth="1"/>
    <col min="2581" max="2581" width="15.140625" style="254" customWidth="1"/>
    <col min="2582" max="2582" width="9.7109375" style="254" customWidth="1"/>
    <col min="2583" max="2583" width="10.42578125" style="254" customWidth="1"/>
    <col min="2584" max="2826" width="9.140625" style="254"/>
    <col min="2827" max="2827" width="9.85546875" style="254" customWidth="1"/>
    <col min="2828" max="2828" width="9.42578125" style="254" customWidth="1"/>
    <col min="2829" max="2829" width="15" style="254" customWidth="1"/>
    <col min="2830" max="2830" width="19.28515625" style="254" customWidth="1"/>
    <col min="2831" max="2833" width="9.28515625" style="254" customWidth="1"/>
    <col min="2834" max="2836" width="13.42578125" style="254" customWidth="1"/>
    <col min="2837" max="2837" width="15.140625" style="254" customWidth="1"/>
    <col min="2838" max="2838" width="9.7109375" style="254" customWidth="1"/>
    <col min="2839" max="2839" width="10.42578125" style="254" customWidth="1"/>
    <col min="2840" max="3082" width="9.140625" style="254"/>
    <col min="3083" max="3083" width="9.85546875" style="254" customWidth="1"/>
    <col min="3084" max="3084" width="9.42578125" style="254" customWidth="1"/>
    <col min="3085" max="3085" width="15" style="254" customWidth="1"/>
    <col min="3086" max="3086" width="19.28515625" style="254" customWidth="1"/>
    <col min="3087" max="3089" width="9.28515625" style="254" customWidth="1"/>
    <col min="3090" max="3092" width="13.42578125" style="254" customWidth="1"/>
    <col min="3093" max="3093" width="15.140625" style="254" customWidth="1"/>
    <col min="3094" max="3094" width="9.7109375" style="254" customWidth="1"/>
    <col min="3095" max="3095" width="10.42578125" style="254" customWidth="1"/>
    <col min="3096" max="3338" width="9.140625" style="254"/>
    <col min="3339" max="3339" width="9.85546875" style="254" customWidth="1"/>
    <col min="3340" max="3340" width="9.42578125" style="254" customWidth="1"/>
    <col min="3341" max="3341" width="15" style="254" customWidth="1"/>
    <col min="3342" max="3342" width="19.28515625" style="254" customWidth="1"/>
    <col min="3343" max="3345" width="9.28515625" style="254" customWidth="1"/>
    <col min="3346" max="3348" width="13.42578125" style="254" customWidth="1"/>
    <col min="3349" max="3349" width="15.140625" style="254" customWidth="1"/>
    <col min="3350" max="3350" width="9.7109375" style="254" customWidth="1"/>
    <col min="3351" max="3351" width="10.42578125" style="254" customWidth="1"/>
    <col min="3352" max="3594" width="9.140625" style="254"/>
    <col min="3595" max="3595" width="9.85546875" style="254" customWidth="1"/>
    <col min="3596" max="3596" width="9.42578125" style="254" customWidth="1"/>
    <col min="3597" max="3597" width="15" style="254" customWidth="1"/>
    <col min="3598" max="3598" width="19.28515625" style="254" customWidth="1"/>
    <col min="3599" max="3601" width="9.28515625" style="254" customWidth="1"/>
    <col min="3602" max="3604" width="13.42578125" style="254" customWidth="1"/>
    <col min="3605" max="3605" width="15.140625" style="254" customWidth="1"/>
    <col min="3606" max="3606" width="9.7109375" style="254" customWidth="1"/>
    <col min="3607" max="3607" width="10.42578125" style="254" customWidth="1"/>
    <col min="3608" max="3850" width="9.140625" style="254"/>
    <col min="3851" max="3851" width="9.85546875" style="254" customWidth="1"/>
    <col min="3852" max="3852" width="9.42578125" style="254" customWidth="1"/>
    <col min="3853" max="3853" width="15" style="254" customWidth="1"/>
    <col min="3854" max="3854" width="19.28515625" style="254" customWidth="1"/>
    <col min="3855" max="3857" width="9.28515625" style="254" customWidth="1"/>
    <col min="3858" max="3860" width="13.42578125" style="254" customWidth="1"/>
    <col min="3861" max="3861" width="15.140625" style="254" customWidth="1"/>
    <col min="3862" max="3862" width="9.7109375" style="254" customWidth="1"/>
    <col min="3863" max="3863" width="10.42578125" style="254" customWidth="1"/>
    <col min="3864" max="4106" width="9.140625" style="254"/>
    <col min="4107" max="4107" width="9.85546875" style="254" customWidth="1"/>
    <col min="4108" max="4108" width="9.42578125" style="254" customWidth="1"/>
    <col min="4109" max="4109" width="15" style="254" customWidth="1"/>
    <col min="4110" max="4110" width="19.28515625" style="254" customWidth="1"/>
    <col min="4111" max="4113" width="9.28515625" style="254" customWidth="1"/>
    <col min="4114" max="4116" width="13.42578125" style="254" customWidth="1"/>
    <col min="4117" max="4117" width="15.140625" style="254" customWidth="1"/>
    <col min="4118" max="4118" width="9.7109375" style="254" customWidth="1"/>
    <col min="4119" max="4119" width="10.42578125" style="254" customWidth="1"/>
    <col min="4120" max="4362" width="9.140625" style="254"/>
    <col min="4363" max="4363" width="9.85546875" style="254" customWidth="1"/>
    <col min="4364" max="4364" width="9.42578125" style="254" customWidth="1"/>
    <col min="4365" max="4365" width="15" style="254" customWidth="1"/>
    <col min="4366" max="4366" width="19.28515625" style="254" customWidth="1"/>
    <col min="4367" max="4369" width="9.28515625" style="254" customWidth="1"/>
    <col min="4370" max="4372" width="13.42578125" style="254" customWidth="1"/>
    <col min="4373" max="4373" width="15.140625" style="254" customWidth="1"/>
    <col min="4374" max="4374" width="9.7109375" style="254" customWidth="1"/>
    <col min="4375" max="4375" width="10.42578125" style="254" customWidth="1"/>
    <col min="4376" max="4618" width="9.140625" style="254"/>
    <col min="4619" max="4619" width="9.85546875" style="254" customWidth="1"/>
    <col min="4620" max="4620" width="9.42578125" style="254" customWidth="1"/>
    <col min="4621" max="4621" width="15" style="254" customWidth="1"/>
    <col min="4622" max="4622" width="19.28515625" style="254" customWidth="1"/>
    <col min="4623" max="4625" width="9.28515625" style="254" customWidth="1"/>
    <col min="4626" max="4628" width="13.42578125" style="254" customWidth="1"/>
    <col min="4629" max="4629" width="15.140625" style="254" customWidth="1"/>
    <col min="4630" max="4630" width="9.7109375" style="254" customWidth="1"/>
    <col min="4631" max="4631" width="10.42578125" style="254" customWidth="1"/>
    <col min="4632" max="4874" width="9.140625" style="254"/>
    <col min="4875" max="4875" width="9.85546875" style="254" customWidth="1"/>
    <col min="4876" max="4876" width="9.42578125" style="254" customWidth="1"/>
    <col min="4877" max="4877" width="15" style="254" customWidth="1"/>
    <col min="4878" max="4878" width="19.28515625" style="254" customWidth="1"/>
    <col min="4879" max="4881" width="9.28515625" style="254" customWidth="1"/>
    <col min="4882" max="4884" width="13.42578125" style="254" customWidth="1"/>
    <col min="4885" max="4885" width="15.140625" style="254" customWidth="1"/>
    <col min="4886" max="4886" width="9.7109375" style="254" customWidth="1"/>
    <col min="4887" max="4887" width="10.42578125" style="254" customWidth="1"/>
    <col min="4888" max="5130" width="9.140625" style="254"/>
    <col min="5131" max="5131" width="9.85546875" style="254" customWidth="1"/>
    <col min="5132" max="5132" width="9.42578125" style="254" customWidth="1"/>
    <col min="5133" max="5133" width="15" style="254" customWidth="1"/>
    <col min="5134" max="5134" width="19.28515625" style="254" customWidth="1"/>
    <col min="5135" max="5137" width="9.28515625" style="254" customWidth="1"/>
    <col min="5138" max="5140" width="13.42578125" style="254" customWidth="1"/>
    <col min="5141" max="5141" width="15.140625" style="254" customWidth="1"/>
    <col min="5142" max="5142" width="9.7109375" style="254" customWidth="1"/>
    <col min="5143" max="5143" width="10.42578125" style="254" customWidth="1"/>
    <col min="5144" max="5386" width="9.140625" style="254"/>
    <col min="5387" max="5387" width="9.85546875" style="254" customWidth="1"/>
    <col min="5388" max="5388" width="9.42578125" style="254" customWidth="1"/>
    <col min="5389" max="5389" width="15" style="254" customWidth="1"/>
    <col min="5390" max="5390" width="19.28515625" style="254" customWidth="1"/>
    <col min="5391" max="5393" width="9.28515625" style="254" customWidth="1"/>
    <col min="5394" max="5396" width="13.42578125" style="254" customWidth="1"/>
    <col min="5397" max="5397" width="15.140625" style="254" customWidth="1"/>
    <col min="5398" max="5398" width="9.7109375" style="254" customWidth="1"/>
    <col min="5399" max="5399" width="10.42578125" style="254" customWidth="1"/>
    <col min="5400" max="5642" width="9.140625" style="254"/>
    <col min="5643" max="5643" width="9.85546875" style="254" customWidth="1"/>
    <col min="5644" max="5644" width="9.42578125" style="254" customWidth="1"/>
    <col min="5645" max="5645" width="15" style="254" customWidth="1"/>
    <col min="5646" max="5646" width="19.28515625" style="254" customWidth="1"/>
    <col min="5647" max="5649" width="9.28515625" style="254" customWidth="1"/>
    <col min="5650" max="5652" width="13.42578125" style="254" customWidth="1"/>
    <col min="5653" max="5653" width="15.140625" style="254" customWidth="1"/>
    <col min="5654" max="5654" width="9.7109375" style="254" customWidth="1"/>
    <col min="5655" max="5655" width="10.42578125" style="254" customWidth="1"/>
    <col min="5656" max="5898" width="9.140625" style="254"/>
    <col min="5899" max="5899" width="9.85546875" style="254" customWidth="1"/>
    <col min="5900" max="5900" width="9.42578125" style="254" customWidth="1"/>
    <col min="5901" max="5901" width="15" style="254" customWidth="1"/>
    <col min="5902" max="5902" width="19.28515625" style="254" customWidth="1"/>
    <col min="5903" max="5905" width="9.28515625" style="254" customWidth="1"/>
    <col min="5906" max="5908" width="13.42578125" style="254" customWidth="1"/>
    <col min="5909" max="5909" width="15.140625" style="254" customWidth="1"/>
    <col min="5910" max="5910" width="9.7109375" style="254" customWidth="1"/>
    <col min="5911" max="5911" width="10.42578125" style="254" customWidth="1"/>
    <col min="5912" max="6154" width="9.140625" style="254"/>
    <col min="6155" max="6155" width="9.85546875" style="254" customWidth="1"/>
    <col min="6156" max="6156" width="9.42578125" style="254" customWidth="1"/>
    <col min="6157" max="6157" width="15" style="254" customWidth="1"/>
    <col min="6158" max="6158" width="19.28515625" style="254" customWidth="1"/>
    <col min="6159" max="6161" width="9.28515625" style="254" customWidth="1"/>
    <col min="6162" max="6164" width="13.42578125" style="254" customWidth="1"/>
    <col min="6165" max="6165" width="15.140625" style="254" customWidth="1"/>
    <col min="6166" max="6166" width="9.7109375" style="254" customWidth="1"/>
    <col min="6167" max="6167" width="10.42578125" style="254" customWidth="1"/>
    <col min="6168" max="6410" width="9.140625" style="254"/>
    <col min="6411" max="6411" width="9.85546875" style="254" customWidth="1"/>
    <col min="6412" max="6412" width="9.42578125" style="254" customWidth="1"/>
    <col min="6413" max="6413" width="15" style="254" customWidth="1"/>
    <col min="6414" max="6414" width="19.28515625" style="254" customWidth="1"/>
    <col min="6415" max="6417" width="9.28515625" style="254" customWidth="1"/>
    <col min="6418" max="6420" width="13.42578125" style="254" customWidth="1"/>
    <col min="6421" max="6421" width="15.140625" style="254" customWidth="1"/>
    <col min="6422" max="6422" width="9.7109375" style="254" customWidth="1"/>
    <col min="6423" max="6423" width="10.42578125" style="254" customWidth="1"/>
    <col min="6424" max="6666" width="9.140625" style="254"/>
    <col min="6667" max="6667" width="9.85546875" style="254" customWidth="1"/>
    <col min="6668" max="6668" width="9.42578125" style="254" customWidth="1"/>
    <col min="6669" max="6669" width="15" style="254" customWidth="1"/>
    <col min="6670" max="6670" width="19.28515625" style="254" customWidth="1"/>
    <col min="6671" max="6673" width="9.28515625" style="254" customWidth="1"/>
    <col min="6674" max="6676" width="13.42578125" style="254" customWidth="1"/>
    <col min="6677" max="6677" width="15.140625" style="254" customWidth="1"/>
    <col min="6678" max="6678" width="9.7109375" style="254" customWidth="1"/>
    <col min="6679" max="6679" width="10.42578125" style="254" customWidth="1"/>
    <col min="6680" max="6922" width="9.140625" style="254"/>
    <col min="6923" max="6923" width="9.85546875" style="254" customWidth="1"/>
    <col min="6924" max="6924" width="9.42578125" style="254" customWidth="1"/>
    <col min="6925" max="6925" width="15" style="254" customWidth="1"/>
    <col min="6926" max="6926" width="19.28515625" style="254" customWidth="1"/>
    <col min="6927" max="6929" width="9.28515625" style="254" customWidth="1"/>
    <col min="6930" max="6932" width="13.42578125" style="254" customWidth="1"/>
    <col min="6933" max="6933" width="15.140625" style="254" customWidth="1"/>
    <col min="6934" max="6934" width="9.7109375" style="254" customWidth="1"/>
    <col min="6935" max="6935" width="10.42578125" style="254" customWidth="1"/>
    <col min="6936" max="7178" width="9.140625" style="254"/>
    <col min="7179" max="7179" width="9.85546875" style="254" customWidth="1"/>
    <col min="7180" max="7180" width="9.42578125" style="254" customWidth="1"/>
    <col min="7181" max="7181" width="15" style="254" customWidth="1"/>
    <col min="7182" max="7182" width="19.28515625" style="254" customWidth="1"/>
    <col min="7183" max="7185" width="9.28515625" style="254" customWidth="1"/>
    <col min="7186" max="7188" width="13.42578125" style="254" customWidth="1"/>
    <col min="7189" max="7189" width="15.140625" style="254" customWidth="1"/>
    <col min="7190" max="7190" width="9.7109375" style="254" customWidth="1"/>
    <col min="7191" max="7191" width="10.42578125" style="254" customWidth="1"/>
    <col min="7192" max="7434" width="9.140625" style="254"/>
    <col min="7435" max="7435" width="9.85546875" style="254" customWidth="1"/>
    <col min="7436" max="7436" width="9.42578125" style="254" customWidth="1"/>
    <col min="7437" max="7437" width="15" style="254" customWidth="1"/>
    <col min="7438" max="7438" width="19.28515625" style="254" customWidth="1"/>
    <col min="7439" max="7441" width="9.28515625" style="254" customWidth="1"/>
    <col min="7442" max="7444" width="13.42578125" style="254" customWidth="1"/>
    <col min="7445" max="7445" width="15.140625" style="254" customWidth="1"/>
    <col min="7446" max="7446" width="9.7109375" style="254" customWidth="1"/>
    <col min="7447" max="7447" width="10.42578125" style="254" customWidth="1"/>
    <col min="7448" max="7690" width="9.140625" style="254"/>
    <col min="7691" max="7691" width="9.85546875" style="254" customWidth="1"/>
    <col min="7692" max="7692" width="9.42578125" style="254" customWidth="1"/>
    <col min="7693" max="7693" width="15" style="254" customWidth="1"/>
    <col min="7694" max="7694" width="19.28515625" style="254" customWidth="1"/>
    <col min="7695" max="7697" width="9.28515625" style="254" customWidth="1"/>
    <col min="7698" max="7700" width="13.42578125" style="254" customWidth="1"/>
    <col min="7701" max="7701" width="15.140625" style="254" customWidth="1"/>
    <col min="7702" max="7702" width="9.7109375" style="254" customWidth="1"/>
    <col min="7703" max="7703" width="10.42578125" style="254" customWidth="1"/>
    <col min="7704" max="7946" width="9.140625" style="254"/>
    <col min="7947" max="7947" width="9.85546875" style="254" customWidth="1"/>
    <col min="7948" max="7948" width="9.42578125" style="254" customWidth="1"/>
    <col min="7949" max="7949" width="15" style="254" customWidth="1"/>
    <col min="7950" max="7950" width="19.28515625" style="254" customWidth="1"/>
    <col min="7951" max="7953" width="9.28515625" style="254" customWidth="1"/>
    <col min="7954" max="7956" width="13.42578125" style="254" customWidth="1"/>
    <col min="7957" max="7957" width="15.140625" style="254" customWidth="1"/>
    <col min="7958" max="7958" width="9.7109375" style="254" customWidth="1"/>
    <col min="7959" max="7959" width="10.42578125" style="254" customWidth="1"/>
    <col min="7960" max="8202" width="9.140625" style="254"/>
    <col min="8203" max="8203" width="9.85546875" style="254" customWidth="1"/>
    <col min="8204" max="8204" width="9.42578125" style="254" customWidth="1"/>
    <col min="8205" max="8205" width="15" style="254" customWidth="1"/>
    <col min="8206" max="8206" width="19.28515625" style="254" customWidth="1"/>
    <col min="8207" max="8209" width="9.28515625" style="254" customWidth="1"/>
    <col min="8210" max="8212" width="13.42578125" style="254" customWidth="1"/>
    <col min="8213" max="8213" width="15.140625" style="254" customWidth="1"/>
    <col min="8214" max="8214" width="9.7109375" style="254" customWidth="1"/>
    <col min="8215" max="8215" width="10.42578125" style="254" customWidth="1"/>
    <col min="8216" max="8458" width="9.140625" style="254"/>
    <col min="8459" max="8459" width="9.85546875" style="254" customWidth="1"/>
    <col min="8460" max="8460" width="9.42578125" style="254" customWidth="1"/>
    <col min="8461" max="8461" width="15" style="254" customWidth="1"/>
    <col min="8462" max="8462" width="19.28515625" style="254" customWidth="1"/>
    <col min="8463" max="8465" width="9.28515625" style="254" customWidth="1"/>
    <col min="8466" max="8468" width="13.42578125" style="254" customWidth="1"/>
    <col min="8469" max="8469" width="15.140625" style="254" customWidth="1"/>
    <col min="8470" max="8470" width="9.7109375" style="254" customWidth="1"/>
    <col min="8471" max="8471" width="10.42578125" style="254" customWidth="1"/>
    <col min="8472" max="8714" width="9.140625" style="254"/>
    <col min="8715" max="8715" width="9.85546875" style="254" customWidth="1"/>
    <col min="8716" max="8716" width="9.42578125" style="254" customWidth="1"/>
    <col min="8717" max="8717" width="15" style="254" customWidth="1"/>
    <col min="8718" max="8718" width="19.28515625" style="254" customWidth="1"/>
    <col min="8719" max="8721" width="9.28515625" style="254" customWidth="1"/>
    <col min="8722" max="8724" width="13.42578125" style="254" customWidth="1"/>
    <col min="8725" max="8725" width="15.140625" style="254" customWidth="1"/>
    <col min="8726" max="8726" width="9.7109375" style="254" customWidth="1"/>
    <col min="8727" max="8727" width="10.42578125" style="254" customWidth="1"/>
    <col min="8728" max="8970" width="9.140625" style="254"/>
    <col min="8971" max="8971" width="9.85546875" style="254" customWidth="1"/>
    <col min="8972" max="8972" width="9.42578125" style="254" customWidth="1"/>
    <col min="8973" max="8973" width="15" style="254" customWidth="1"/>
    <col min="8974" max="8974" width="19.28515625" style="254" customWidth="1"/>
    <col min="8975" max="8977" width="9.28515625" style="254" customWidth="1"/>
    <col min="8978" max="8980" width="13.42578125" style="254" customWidth="1"/>
    <col min="8981" max="8981" width="15.140625" style="254" customWidth="1"/>
    <col min="8982" max="8982" width="9.7109375" style="254" customWidth="1"/>
    <col min="8983" max="8983" width="10.42578125" style="254" customWidth="1"/>
    <col min="8984" max="9226" width="9.140625" style="254"/>
    <col min="9227" max="9227" width="9.85546875" style="254" customWidth="1"/>
    <col min="9228" max="9228" width="9.42578125" style="254" customWidth="1"/>
    <col min="9229" max="9229" width="15" style="254" customWidth="1"/>
    <col min="9230" max="9230" width="19.28515625" style="254" customWidth="1"/>
    <col min="9231" max="9233" width="9.28515625" style="254" customWidth="1"/>
    <col min="9234" max="9236" width="13.42578125" style="254" customWidth="1"/>
    <col min="9237" max="9237" width="15.140625" style="254" customWidth="1"/>
    <col min="9238" max="9238" width="9.7109375" style="254" customWidth="1"/>
    <col min="9239" max="9239" width="10.42578125" style="254" customWidth="1"/>
    <col min="9240" max="9482" width="9.140625" style="254"/>
    <col min="9483" max="9483" width="9.85546875" style="254" customWidth="1"/>
    <col min="9484" max="9484" width="9.42578125" style="254" customWidth="1"/>
    <col min="9485" max="9485" width="15" style="254" customWidth="1"/>
    <col min="9486" max="9486" width="19.28515625" style="254" customWidth="1"/>
    <col min="9487" max="9489" width="9.28515625" style="254" customWidth="1"/>
    <col min="9490" max="9492" width="13.42578125" style="254" customWidth="1"/>
    <col min="9493" max="9493" width="15.140625" style="254" customWidth="1"/>
    <col min="9494" max="9494" width="9.7109375" style="254" customWidth="1"/>
    <col min="9495" max="9495" width="10.42578125" style="254" customWidth="1"/>
    <col min="9496" max="9738" width="9.140625" style="254"/>
    <col min="9739" max="9739" width="9.85546875" style="254" customWidth="1"/>
    <col min="9740" max="9740" width="9.42578125" style="254" customWidth="1"/>
    <col min="9741" max="9741" width="15" style="254" customWidth="1"/>
    <col min="9742" max="9742" width="19.28515625" style="254" customWidth="1"/>
    <col min="9743" max="9745" width="9.28515625" style="254" customWidth="1"/>
    <col min="9746" max="9748" width="13.42578125" style="254" customWidth="1"/>
    <col min="9749" max="9749" width="15.140625" style="254" customWidth="1"/>
    <col min="9750" max="9750" width="9.7109375" style="254" customWidth="1"/>
    <col min="9751" max="9751" width="10.42578125" style="254" customWidth="1"/>
    <col min="9752" max="9994" width="9.140625" style="254"/>
    <col min="9995" max="9995" width="9.85546875" style="254" customWidth="1"/>
    <col min="9996" max="9996" width="9.42578125" style="254" customWidth="1"/>
    <col min="9997" max="9997" width="15" style="254" customWidth="1"/>
    <col min="9998" max="9998" width="19.28515625" style="254" customWidth="1"/>
    <col min="9999" max="10001" width="9.28515625" style="254" customWidth="1"/>
    <col min="10002" max="10004" width="13.42578125" style="254" customWidth="1"/>
    <col min="10005" max="10005" width="15.140625" style="254" customWidth="1"/>
    <col min="10006" max="10006" width="9.7109375" style="254" customWidth="1"/>
    <col min="10007" max="10007" width="10.42578125" style="254" customWidth="1"/>
    <col min="10008" max="10250" width="9.140625" style="254"/>
    <col min="10251" max="10251" width="9.85546875" style="254" customWidth="1"/>
    <col min="10252" max="10252" width="9.42578125" style="254" customWidth="1"/>
    <col min="10253" max="10253" width="15" style="254" customWidth="1"/>
    <col min="10254" max="10254" width="19.28515625" style="254" customWidth="1"/>
    <col min="10255" max="10257" width="9.28515625" style="254" customWidth="1"/>
    <col min="10258" max="10260" width="13.42578125" style="254" customWidth="1"/>
    <col min="10261" max="10261" width="15.140625" style="254" customWidth="1"/>
    <col min="10262" max="10262" width="9.7109375" style="254" customWidth="1"/>
    <col min="10263" max="10263" width="10.42578125" style="254" customWidth="1"/>
    <col min="10264" max="10506" width="9.140625" style="254"/>
    <col min="10507" max="10507" width="9.85546875" style="254" customWidth="1"/>
    <col min="10508" max="10508" width="9.42578125" style="254" customWidth="1"/>
    <col min="10509" max="10509" width="15" style="254" customWidth="1"/>
    <col min="10510" max="10510" width="19.28515625" style="254" customWidth="1"/>
    <col min="10511" max="10513" width="9.28515625" style="254" customWidth="1"/>
    <col min="10514" max="10516" width="13.42578125" style="254" customWidth="1"/>
    <col min="10517" max="10517" width="15.140625" style="254" customWidth="1"/>
    <col min="10518" max="10518" width="9.7109375" style="254" customWidth="1"/>
    <col min="10519" max="10519" width="10.42578125" style="254" customWidth="1"/>
    <col min="10520" max="10762" width="9.140625" style="254"/>
    <col min="10763" max="10763" width="9.85546875" style="254" customWidth="1"/>
    <col min="10764" max="10764" width="9.42578125" style="254" customWidth="1"/>
    <col min="10765" max="10765" width="15" style="254" customWidth="1"/>
    <col min="10766" max="10766" width="19.28515625" style="254" customWidth="1"/>
    <col min="10767" max="10769" width="9.28515625" style="254" customWidth="1"/>
    <col min="10770" max="10772" width="13.42578125" style="254" customWidth="1"/>
    <col min="10773" max="10773" width="15.140625" style="254" customWidth="1"/>
    <col min="10774" max="10774" width="9.7109375" style="254" customWidth="1"/>
    <col min="10775" max="10775" width="10.42578125" style="254" customWidth="1"/>
    <col min="10776" max="11018" width="9.140625" style="254"/>
    <col min="11019" max="11019" width="9.85546875" style="254" customWidth="1"/>
    <col min="11020" max="11020" width="9.42578125" style="254" customWidth="1"/>
    <col min="11021" max="11021" width="15" style="254" customWidth="1"/>
    <col min="11022" max="11022" width="19.28515625" style="254" customWidth="1"/>
    <col min="11023" max="11025" width="9.28515625" style="254" customWidth="1"/>
    <col min="11026" max="11028" width="13.42578125" style="254" customWidth="1"/>
    <col min="11029" max="11029" width="15.140625" style="254" customWidth="1"/>
    <col min="11030" max="11030" width="9.7109375" style="254" customWidth="1"/>
    <col min="11031" max="11031" width="10.42578125" style="254" customWidth="1"/>
    <col min="11032" max="11274" width="9.140625" style="254"/>
    <col min="11275" max="11275" width="9.85546875" style="254" customWidth="1"/>
    <col min="11276" max="11276" width="9.42578125" style="254" customWidth="1"/>
    <col min="11277" max="11277" width="15" style="254" customWidth="1"/>
    <col min="11278" max="11278" width="19.28515625" style="254" customWidth="1"/>
    <col min="11279" max="11281" width="9.28515625" style="254" customWidth="1"/>
    <col min="11282" max="11284" width="13.42578125" style="254" customWidth="1"/>
    <col min="11285" max="11285" width="15.140625" style="254" customWidth="1"/>
    <col min="11286" max="11286" width="9.7109375" style="254" customWidth="1"/>
    <col min="11287" max="11287" width="10.42578125" style="254" customWidth="1"/>
    <col min="11288" max="11530" width="9.140625" style="254"/>
    <col min="11531" max="11531" width="9.85546875" style="254" customWidth="1"/>
    <col min="11532" max="11532" width="9.42578125" style="254" customWidth="1"/>
    <col min="11533" max="11533" width="15" style="254" customWidth="1"/>
    <col min="11534" max="11534" width="19.28515625" style="254" customWidth="1"/>
    <col min="11535" max="11537" width="9.28515625" style="254" customWidth="1"/>
    <col min="11538" max="11540" width="13.42578125" style="254" customWidth="1"/>
    <col min="11541" max="11541" width="15.140625" style="254" customWidth="1"/>
    <col min="11542" max="11542" width="9.7109375" style="254" customWidth="1"/>
    <col min="11543" max="11543" width="10.42578125" style="254" customWidth="1"/>
    <col min="11544" max="11786" width="9.140625" style="254"/>
    <col min="11787" max="11787" width="9.85546875" style="254" customWidth="1"/>
    <col min="11788" max="11788" width="9.42578125" style="254" customWidth="1"/>
    <col min="11789" max="11789" width="15" style="254" customWidth="1"/>
    <col min="11790" max="11790" width="19.28515625" style="254" customWidth="1"/>
    <col min="11791" max="11793" width="9.28515625" style="254" customWidth="1"/>
    <col min="11794" max="11796" width="13.42578125" style="254" customWidth="1"/>
    <col min="11797" max="11797" width="15.140625" style="254" customWidth="1"/>
    <col min="11798" max="11798" width="9.7109375" style="254" customWidth="1"/>
    <col min="11799" max="11799" width="10.42578125" style="254" customWidth="1"/>
    <col min="11800" max="12042" width="9.140625" style="254"/>
    <col min="12043" max="12043" width="9.85546875" style="254" customWidth="1"/>
    <col min="12044" max="12044" width="9.42578125" style="254" customWidth="1"/>
    <col min="12045" max="12045" width="15" style="254" customWidth="1"/>
    <col min="12046" max="12046" width="19.28515625" style="254" customWidth="1"/>
    <col min="12047" max="12049" width="9.28515625" style="254" customWidth="1"/>
    <col min="12050" max="12052" width="13.42578125" style="254" customWidth="1"/>
    <col min="12053" max="12053" width="15.140625" style="254" customWidth="1"/>
    <col min="12054" max="12054" width="9.7109375" style="254" customWidth="1"/>
    <col min="12055" max="12055" width="10.42578125" style="254" customWidth="1"/>
    <col min="12056" max="12298" width="9.140625" style="254"/>
    <col min="12299" max="12299" width="9.85546875" style="254" customWidth="1"/>
    <col min="12300" max="12300" width="9.42578125" style="254" customWidth="1"/>
    <col min="12301" max="12301" width="15" style="254" customWidth="1"/>
    <col min="12302" max="12302" width="19.28515625" style="254" customWidth="1"/>
    <col min="12303" max="12305" width="9.28515625" style="254" customWidth="1"/>
    <col min="12306" max="12308" width="13.42578125" style="254" customWidth="1"/>
    <col min="12309" max="12309" width="15.140625" style="254" customWidth="1"/>
    <col min="12310" max="12310" width="9.7109375" style="254" customWidth="1"/>
    <col min="12311" max="12311" width="10.42578125" style="254" customWidth="1"/>
    <col min="12312" max="12554" width="9.140625" style="254"/>
    <col min="12555" max="12555" width="9.85546875" style="254" customWidth="1"/>
    <col min="12556" max="12556" width="9.42578125" style="254" customWidth="1"/>
    <col min="12557" max="12557" width="15" style="254" customWidth="1"/>
    <col min="12558" max="12558" width="19.28515625" style="254" customWidth="1"/>
    <col min="12559" max="12561" width="9.28515625" style="254" customWidth="1"/>
    <col min="12562" max="12564" width="13.42578125" style="254" customWidth="1"/>
    <col min="12565" max="12565" width="15.140625" style="254" customWidth="1"/>
    <col min="12566" max="12566" width="9.7109375" style="254" customWidth="1"/>
    <col min="12567" max="12567" width="10.42578125" style="254" customWidth="1"/>
    <col min="12568" max="12810" width="9.140625" style="254"/>
    <col min="12811" max="12811" width="9.85546875" style="254" customWidth="1"/>
    <col min="12812" max="12812" width="9.42578125" style="254" customWidth="1"/>
    <col min="12813" max="12813" width="15" style="254" customWidth="1"/>
    <col min="12814" max="12814" width="19.28515625" style="254" customWidth="1"/>
    <col min="12815" max="12817" width="9.28515625" style="254" customWidth="1"/>
    <col min="12818" max="12820" width="13.42578125" style="254" customWidth="1"/>
    <col min="12821" max="12821" width="15.140625" style="254" customWidth="1"/>
    <col min="12822" max="12822" width="9.7109375" style="254" customWidth="1"/>
    <col min="12823" max="12823" width="10.42578125" style="254" customWidth="1"/>
    <col min="12824" max="13066" width="9.140625" style="254"/>
    <col min="13067" max="13067" width="9.85546875" style="254" customWidth="1"/>
    <col min="13068" max="13068" width="9.42578125" style="254" customWidth="1"/>
    <col min="13069" max="13069" width="15" style="254" customWidth="1"/>
    <col min="13070" max="13070" width="19.28515625" style="254" customWidth="1"/>
    <col min="13071" max="13073" width="9.28515625" style="254" customWidth="1"/>
    <col min="13074" max="13076" width="13.42578125" style="254" customWidth="1"/>
    <col min="13077" max="13077" width="15.140625" style="254" customWidth="1"/>
    <col min="13078" max="13078" width="9.7109375" style="254" customWidth="1"/>
    <col min="13079" max="13079" width="10.42578125" style="254" customWidth="1"/>
    <col min="13080" max="13322" width="9.140625" style="254"/>
    <col min="13323" max="13323" width="9.85546875" style="254" customWidth="1"/>
    <col min="13324" max="13324" width="9.42578125" style="254" customWidth="1"/>
    <col min="13325" max="13325" width="15" style="254" customWidth="1"/>
    <col min="13326" max="13326" width="19.28515625" style="254" customWidth="1"/>
    <col min="13327" max="13329" width="9.28515625" style="254" customWidth="1"/>
    <col min="13330" max="13332" width="13.42578125" style="254" customWidth="1"/>
    <col min="13333" max="13333" width="15.140625" style="254" customWidth="1"/>
    <col min="13334" max="13334" width="9.7109375" style="254" customWidth="1"/>
    <col min="13335" max="13335" width="10.42578125" style="254" customWidth="1"/>
    <col min="13336" max="13578" width="9.140625" style="254"/>
    <col min="13579" max="13579" width="9.85546875" style="254" customWidth="1"/>
    <col min="13580" max="13580" width="9.42578125" style="254" customWidth="1"/>
    <col min="13581" max="13581" width="15" style="254" customWidth="1"/>
    <col min="13582" max="13582" width="19.28515625" style="254" customWidth="1"/>
    <col min="13583" max="13585" width="9.28515625" style="254" customWidth="1"/>
    <col min="13586" max="13588" width="13.42578125" style="254" customWidth="1"/>
    <col min="13589" max="13589" width="15.140625" style="254" customWidth="1"/>
    <col min="13590" max="13590" width="9.7109375" style="254" customWidth="1"/>
    <col min="13591" max="13591" width="10.42578125" style="254" customWidth="1"/>
    <col min="13592" max="13834" width="9.140625" style="254"/>
    <col min="13835" max="13835" width="9.85546875" style="254" customWidth="1"/>
    <col min="13836" max="13836" width="9.42578125" style="254" customWidth="1"/>
    <col min="13837" max="13837" width="15" style="254" customWidth="1"/>
    <col min="13838" max="13838" width="19.28515625" style="254" customWidth="1"/>
    <col min="13839" max="13841" width="9.28515625" style="254" customWidth="1"/>
    <col min="13842" max="13844" width="13.42578125" style="254" customWidth="1"/>
    <col min="13845" max="13845" width="15.140625" style="254" customWidth="1"/>
    <col min="13846" max="13846" width="9.7109375" style="254" customWidth="1"/>
    <col min="13847" max="13847" width="10.42578125" style="254" customWidth="1"/>
    <col min="13848" max="14090" width="9.140625" style="254"/>
    <col min="14091" max="14091" width="9.85546875" style="254" customWidth="1"/>
    <col min="14092" max="14092" width="9.42578125" style="254" customWidth="1"/>
    <col min="14093" max="14093" width="15" style="254" customWidth="1"/>
    <col min="14094" max="14094" width="19.28515625" style="254" customWidth="1"/>
    <col min="14095" max="14097" width="9.28515625" style="254" customWidth="1"/>
    <col min="14098" max="14100" width="13.42578125" style="254" customWidth="1"/>
    <col min="14101" max="14101" width="15.140625" style="254" customWidth="1"/>
    <col min="14102" max="14102" width="9.7109375" style="254" customWidth="1"/>
    <col min="14103" max="14103" width="10.42578125" style="254" customWidth="1"/>
    <col min="14104" max="14346" width="9.140625" style="254"/>
    <col min="14347" max="14347" width="9.85546875" style="254" customWidth="1"/>
    <col min="14348" max="14348" width="9.42578125" style="254" customWidth="1"/>
    <col min="14349" max="14349" width="15" style="254" customWidth="1"/>
    <col min="14350" max="14350" width="19.28515625" style="254" customWidth="1"/>
    <col min="14351" max="14353" width="9.28515625" style="254" customWidth="1"/>
    <col min="14354" max="14356" width="13.42578125" style="254" customWidth="1"/>
    <col min="14357" max="14357" width="15.140625" style="254" customWidth="1"/>
    <col min="14358" max="14358" width="9.7109375" style="254" customWidth="1"/>
    <col min="14359" max="14359" width="10.42578125" style="254" customWidth="1"/>
    <col min="14360" max="14602" width="9.140625" style="254"/>
    <col min="14603" max="14603" width="9.85546875" style="254" customWidth="1"/>
    <col min="14604" max="14604" width="9.42578125" style="254" customWidth="1"/>
    <col min="14605" max="14605" width="15" style="254" customWidth="1"/>
    <col min="14606" max="14606" width="19.28515625" style="254" customWidth="1"/>
    <col min="14607" max="14609" width="9.28515625" style="254" customWidth="1"/>
    <col min="14610" max="14612" width="13.42578125" style="254" customWidth="1"/>
    <col min="14613" max="14613" width="15.140625" style="254" customWidth="1"/>
    <col min="14614" max="14614" width="9.7109375" style="254" customWidth="1"/>
    <col min="14615" max="14615" width="10.42578125" style="254" customWidth="1"/>
    <col min="14616" max="14858" width="9.140625" style="254"/>
    <col min="14859" max="14859" width="9.85546875" style="254" customWidth="1"/>
    <col min="14860" max="14860" width="9.42578125" style="254" customWidth="1"/>
    <col min="14861" max="14861" width="15" style="254" customWidth="1"/>
    <col min="14862" max="14862" width="19.28515625" style="254" customWidth="1"/>
    <col min="14863" max="14865" width="9.28515625" style="254" customWidth="1"/>
    <col min="14866" max="14868" width="13.42578125" style="254" customWidth="1"/>
    <col min="14869" max="14869" width="15.140625" style="254" customWidth="1"/>
    <col min="14870" max="14870" width="9.7109375" style="254" customWidth="1"/>
    <col min="14871" max="14871" width="10.42578125" style="254" customWidth="1"/>
    <col min="14872" max="15114" width="9.140625" style="254"/>
    <col min="15115" max="15115" width="9.85546875" style="254" customWidth="1"/>
    <col min="15116" max="15116" width="9.42578125" style="254" customWidth="1"/>
    <col min="15117" max="15117" width="15" style="254" customWidth="1"/>
    <col min="15118" max="15118" width="19.28515625" style="254" customWidth="1"/>
    <col min="15119" max="15121" width="9.28515625" style="254" customWidth="1"/>
    <col min="15122" max="15124" width="13.42578125" style="254" customWidth="1"/>
    <col min="15125" max="15125" width="15.140625" style="254" customWidth="1"/>
    <col min="15126" max="15126" width="9.7109375" style="254" customWidth="1"/>
    <col min="15127" max="15127" width="10.42578125" style="254" customWidth="1"/>
    <col min="15128" max="15370" width="9.140625" style="254"/>
    <col min="15371" max="15371" width="9.85546875" style="254" customWidth="1"/>
    <col min="15372" max="15372" width="9.42578125" style="254" customWidth="1"/>
    <col min="15373" max="15373" width="15" style="254" customWidth="1"/>
    <col min="15374" max="15374" width="19.28515625" style="254" customWidth="1"/>
    <col min="15375" max="15377" width="9.28515625" style="254" customWidth="1"/>
    <col min="15378" max="15380" width="13.42578125" style="254" customWidth="1"/>
    <col min="15381" max="15381" width="15.140625" style="254" customWidth="1"/>
    <col min="15382" max="15382" width="9.7109375" style="254" customWidth="1"/>
    <col min="15383" max="15383" width="10.42578125" style="254" customWidth="1"/>
    <col min="15384" max="15626" width="9.140625" style="254"/>
    <col min="15627" max="15627" width="9.85546875" style="254" customWidth="1"/>
    <col min="15628" max="15628" width="9.42578125" style="254" customWidth="1"/>
    <col min="15629" max="15629" width="15" style="254" customWidth="1"/>
    <col min="15630" max="15630" width="19.28515625" style="254" customWidth="1"/>
    <col min="15631" max="15633" width="9.28515625" style="254" customWidth="1"/>
    <col min="15634" max="15636" width="13.42578125" style="254" customWidth="1"/>
    <col min="15637" max="15637" width="15.140625" style="254" customWidth="1"/>
    <col min="15638" max="15638" width="9.7109375" style="254" customWidth="1"/>
    <col min="15639" max="15639" width="10.42578125" style="254" customWidth="1"/>
    <col min="15640" max="15882" width="9.140625" style="254"/>
    <col min="15883" max="15883" width="9.85546875" style="254" customWidth="1"/>
    <col min="15884" max="15884" width="9.42578125" style="254" customWidth="1"/>
    <col min="15885" max="15885" width="15" style="254" customWidth="1"/>
    <col min="15886" max="15886" width="19.28515625" style="254" customWidth="1"/>
    <col min="15887" max="15889" width="9.28515625" style="254" customWidth="1"/>
    <col min="15890" max="15892" width="13.42578125" style="254" customWidth="1"/>
    <col min="15893" max="15893" width="15.140625" style="254" customWidth="1"/>
    <col min="15894" max="15894" width="9.7109375" style="254" customWidth="1"/>
    <col min="15895" max="15895" width="10.42578125" style="254" customWidth="1"/>
    <col min="15896" max="16138" width="9.140625" style="254"/>
    <col min="16139" max="16139" width="9.85546875" style="254" customWidth="1"/>
    <col min="16140" max="16140" width="9.42578125" style="254" customWidth="1"/>
    <col min="16141" max="16141" width="15" style="254" customWidth="1"/>
    <col min="16142" max="16142" width="19.28515625" style="254" customWidth="1"/>
    <col min="16143" max="16145" width="9.28515625" style="254" customWidth="1"/>
    <col min="16146" max="16148" width="13.42578125" style="254" customWidth="1"/>
    <col min="16149" max="16149" width="15.140625" style="254" customWidth="1"/>
    <col min="16150" max="16150" width="9.7109375" style="254" customWidth="1"/>
    <col min="16151" max="16151" width="10.42578125" style="254" customWidth="1"/>
    <col min="16152" max="16384" width="9.140625" style="254"/>
  </cols>
  <sheetData>
    <row r="1" spans="1:58" ht="18" customHeight="1">
      <c r="A1" s="252"/>
      <c r="C1" s="253"/>
      <c r="U1" s="453" t="s">
        <v>32</v>
      </c>
      <c r="V1" s="453"/>
      <c r="W1" s="453"/>
    </row>
    <row r="2" spans="1:58" ht="18.75">
      <c r="A2" s="252"/>
      <c r="C2" s="253"/>
      <c r="U2" s="257"/>
      <c r="V2" s="257"/>
      <c r="W2" s="257"/>
    </row>
    <row r="3" spans="1:58" s="258" customFormat="1" ht="18.75">
      <c r="A3" s="252"/>
      <c r="B3" s="454" t="s">
        <v>33</v>
      </c>
      <c r="C3" s="454"/>
      <c r="D3" s="454"/>
      <c r="E3" s="454"/>
      <c r="F3" s="454"/>
      <c r="G3" s="454"/>
      <c r="H3" s="454"/>
      <c r="I3" s="454"/>
      <c r="J3" s="454"/>
      <c r="K3" s="454"/>
      <c r="L3" s="454"/>
      <c r="M3" s="454"/>
      <c r="N3" s="454"/>
      <c r="O3" s="454"/>
      <c r="P3" s="454"/>
      <c r="Q3" s="454"/>
      <c r="R3" s="454"/>
      <c r="S3" s="454"/>
      <c r="T3" s="454"/>
      <c r="U3" s="454"/>
      <c r="V3" s="454"/>
      <c r="W3" s="454"/>
    </row>
    <row r="4" spans="1:58" s="258" customFormat="1" ht="18.75">
      <c r="A4" s="252"/>
      <c r="B4" s="259"/>
      <c r="C4" s="259"/>
      <c r="D4" s="259"/>
      <c r="E4" s="259"/>
      <c r="F4" s="259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 s="260"/>
      <c r="W4" s="260"/>
    </row>
    <row r="5" spans="1:58" s="258" customFormat="1" ht="18.75">
      <c r="A5" s="252"/>
      <c r="B5" s="455" t="s">
        <v>1207</v>
      </c>
      <c r="C5" s="455"/>
      <c r="D5" s="262" t="str">
        <f>UPPER('Data Entry'!C3)</f>
        <v/>
      </c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2"/>
      <c r="Q5" s="262"/>
      <c r="R5" s="262"/>
      <c r="S5" s="456" t="s">
        <v>1181</v>
      </c>
      <c r="T5" s="456"/>
      <c r="U5" s="457" t="str">
        <f>UPPER('Data Entry'!C4)</f>
        <v/>
      </c>
      <c r="V5" s="457"/>
      <c r="W5" s="457"/>
    </row>
    <row r="6" spans="1:58" s="258" customFormat="1" ht="18.75">
      <c r="A6" s="252"/>
      <c r="B6" s="455" t="s">
        <v>34</v>
      </c>
      <c r="C6" s="455"/>
      <c r="D6" s="455"/>
      <c r="E6" s="455"/>
      <c r="F6" s="455"/>
      <c r="G6" s="263"/>
      <c r="H6" s="263"/>
      <c r="I6" s="262"/>
      <c r="J6" s="262"/>
      <c r="K6" s="262"/>
      <c r="L6" s="262"/>
      <c r="M6" s="262"/>
      <c r="N6" s="262"/>
      <c r="O6" s="262"/>
      <c r="P6" s="262"/>
      <c r="Q6" s="262"/>
      <c r="R6" s="262"/>
      <c r="S6" s="458" t="s">
        <v>1182</v>
      </c>
      <c r="T6" s="458"/>
      <c r="U6" s="459">
        <f>'Data Entry'!C5</f>
        <v>0</v>
      </c>
      <c r="V6" s="459"/>
      <c r="W6" s="459"/>
    </row>
    <row r="7" spans="1:58" s="258" customFormat="1" ht="18.75">
      <c r="A7" s="252"/>
      <c r="B7" s="455" t="s">
        <v>35</v>
      </c>
      <c r="C7" s="455"/>
      <c r="D7" s="455"/>
      <c r="E7" s="455"/>
      <c r="F7" s="455"/>
      <c r="G7" s="263"/>
      <c r="H7" s="263"/>
      <c r="I7" s="262"/>
      <c r="J7" s="262"/>
      <c r="K7" s="262"/>
      <c r="L7" s="262"/>
      <c r="M7" s="262"/>
      <c r="N7" s="262"/>
      <c r="O7" s="262"/>
      <c r="P7" s="262"/>
      <c r="Q7" s="262"/>
      <c r="R7" s="262"/>
      <c r="S7" s="263" t="s">
        <v>1197</v>
      </c>
      <c r="T7" s="457" t="str">
        <f>UPPER('Data Entry'!C3)</f>
        <v/>
      </c>
      <c r="U7" s="457"/>
      <c r="V7" s="457"/>
      <c r="W7" s="457"/>
    </row>
    <row r="8" spans="1:58" s="258" customFormat="1" ht="18.75">
      <c r="A8" s="252"/>
      <c r="B8" s="460" t="s">
        <v>36</v>
      </c>
      <c r="C8" s="460"/>
      <c r="D8" s="460"/>
      <c r="E8" s="460"/>
      <c r="F8" s="460"/>
      <c r="G8" s="263"/>
      <c r="H8" s="263"/>
      <c r="I8" s="262"/>
      <c r="J8" s="262"/>
      <c r="K8" s="262"/>
      <c r="L8" s="262"/>
      <c r="M8" s="262"/>
      <c r="N8" s="262"/>
      <c r="O8" s="262"/>
      <c r="P8" s="262"/>
      <c r="Q8" s="262"/>
      <c r="R8" s="262"/>
      <c r="S8" s="461" t="s">
        <v>37</v>
      </c>
      <c r="T8" s="461"/>
      <c r="U8" s="461"/>
      <c r="V8" s="461"/>
      <c r="W8" s="461"/>
    </row>
    <row r="9" spans="1:58" s="258" customFormat="1" ht="18.75">
      <c r="A9" s="252"/>
      <c r="C9" s="261"/>
      <c r="D9" s="261"/>
      <c r="E9" s="261"/>
      <c r="F9" s="261"/>
      <c r="G9" s="263"/>
      <c r="H9" s="261"/>
      <c r="I9" s="262"/>
      <c r="J9" s="262"/>
      <c r="K9" s="262"/>
      <c r="L9" s="262"/>
      <c r="M9" s="262"/>
      <c r="N9" s="262"/>
      <c r="O9" s="262"/>
      <c r="P9" s="262"/>
      <c r="Q9" s="262"/>
      <c r="R9" s="262"/>
      <c r="S9" s="461" t="s">
        <v>38</v>
      </c>
      <c r="T9" s="461"/>
      <c r="U9" s="461"/>
      <c r="V9" s="461"/>
      <c r="W9" s="461"/>
    </row>
    <row r="10" spans="1:58" s="258" customFormat="1" ht="19.5" thickBot="1">
      <c r="A10" s="252"/>
      <c r="B10" s="262"/>
      <c r="C10" s="264"/>
      <c r="D10" s="42"/>
      <c r="E10" s="42"/>
      <c r="F10" s="265"/>
      <c r="G10" s="265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265"/>
      <c r="T10" s="265"/>
      <c r="U10" s="265"/>
      <c r="V10" s="42"/>
      <c r="W10" s="264"/>
    </row>
    <row r="11" spans="1:58" s="258" customFormat="1" ht="34.5" customHeight="1">
      <c r="A11" s="252"/>
      <c r="B11" s="488" t="s">
        <v>39</v>
      </c>
      <c r="C11" s="490" t="s">
        <v>817</v>
      </c>
      <c r="D11" s="490" t="s">
        <v>1254</v>
      </c>
      <c r="E11" s="490" t="s">
        <v>818</v>
      </c>
      <c r="F11" s="496" t="s">
        <v>40</v>
      </c>
      <c r="G11" s="497"/>
      <c r="H11" s="498"/>
      <c r="I11" s="480" t="s">
        <v>41</v>
      </c>
      <c r="J11" s="481"/>
      <c r="K11" s="481"/>
      <c r="L11" s="481"/>
      <c r="M11" s="481"/>
      <c r="N11" s="481"/>
      <c r="O11" s="481"/>
      <c r="P11" s="481"/>
      <c r="Q11" s="481"/>
      <c r="R11" s="481"/>
      <c r="S11" s="481"/>
      <c r="T11" s="481"/>
      <c r="U11" s="481"/>
      <c r="V11" s="481"/>
      <c r="W11" s="482"/>
    </row>
    <row r="12" spans="1:58" s="266" customFormat="1" ht="19.5" thickBot="1">
      <c r="A12" s="252"/>
      <c r="B12" s="489"/>
      <c r="C12" s="491"/>
      <c r="D12" s="491"/>
      <c r="E12" s="491"/>
      <c r="F12" s="499" t="s">
        <v>42</v>
      </c>
      <c r="G12" s="500"/>
      <c r="H12" s="474"/>
      <c r="I12" s="483"/>
      <c r="J12" s="483"/>
      <c r="K12" s="483"/>
      <c r="L12" s="483"/>
      <c r="M12" s="483"/>
      <c r="N12" s="483"/>
      <c r="O12" s="483"/>
      <c r="P12" s="483"/>
      <c r="Q12" s="483"/>
      <c r="R12" s="483"/>
      <c r="S12" s="483"/>
      <c r="T12" s="483"/>
      <c r="U12" s="483"/>
      <c r="V12" s="483"/>
      <c r="W12" s="484"/>
    </row>
    <row r="13" spans="1:58" s="266" customFormat="1" ht="23.25" customHeight="1">
      <c r="A13" s="252"/>
      <c r="B13" s="489"/>
      <c r="C13" s="491"/>
      <c r="D13" s="491"/>
      <c r="E13" s="491"/>
      <c r="F13" s="501" t="s">
        <v>43</v>
      </c>
      <c r="G13" s="502"/>
      <c r="H13" s="503"/>
      <c r="I13" s="466"/>
      <c r="J13" s="468"/>
      <c r="K13" s="468"/>
      <c r="L13" s="468"/>
      <c r="M13" s="468"/>
      <c r="N13" s="468"/>
      <c r="O13" s="468"/>
      <c r="P13" s="468"/>
      <c r="Q13" s="468"/>
      <c r="R13" s="468"/>
      <c r="S13" s="468"/>
      <c r="T13" s="468"/>
      <c r="U13" s="485" t="s">
        <v>54</v>
      </c>
      <c r="V13" s="486"/>
      <c r="W13" s="487"/>
      <c r="X13" s="254"/>
      <c r="Y13" s="254"/>
      <c r="Z13" s="254"/>
      <c r="AA13" s="254"/>
      <c r="AB13" s="254"/>
      <c r="AC13" s="254"/>
      <c r="AD13" s="254"/>
      <c r="AE13" s="254"/>
      <c r="AF13" s="254"/>
      <c r="AG13" s="254"/>
      <c r="AH13" s="254"/>
      <c r="AI13" s="254"/>
      <c r="AJ13" s="254"/>
      <c r="AK13" s="254"/>
      <c r="AL13" s="254"/>
      <c r="AM13" s="254"/>
      <c r="AN13" s="254"/>
      <c r="AO13" s="254"/>
      <c r="AP13" s="254"/>
      <c r="AQ13" s="254"/>
      <c r="AR13" s="254"/>
      <c r="AS13" s="254"/>
      <c r="AT13" s="254"/>
      <c r="AU13" s="254"/>
      <c r="AV13" s="254"/>
      <c r="AW13" s="254"/>
      <c r="AX13" s="254"/>
      <c r="AY13" s="254"/>
      <c r="AZ13" s="254"/>
      <c r="BA13" s="254"/>
      <c r="BB13" s="254"/>
      <c r="BC13" s="254"/>
      <c r="BD13" s="254"/>
      <c r="BE13" s="254"/>
      <c r="BF13" s="254"/>
    </row>
    <row r="14" spans="1:58" s="266" customFormat="1" ht="23.25" customHeight="1" thickBot="1">
      <c r="A14" s="252"/>
      <c r="B14" s="489"/>
      <c r="C14" s="491"/>
      <c r="D14" s="491"/>
      <c r="E14" s="491"/>
      <c r="F14" s="492" t="s">
        <v>55</v>
      </c>
      <c r="G14" s="493" t="s">
        <v>56</v>
      </c>
      <c r="H14" s="465" t="s">
        <v>57</v>
      </c>
      <c r="I14" s="467"/>
      <c r="J14" s="469"/>
      <c r="K14" s="469"/>
      <c r="L14" s="469"/>
      <c r="M14" s="469"/>
      <c r="N14" s="469"/>
      <c r="O14" s="469"/>
      <c r="P14" s="469"/>
      <c r="Q14" s="469"/>
      <c r="R14" s="469"/>
      <c r="S14" s="469"/>
      <c r="T14" s="469"/>
      <c r="U14" s="470" t="s">
        <v>58</v>
      </c>
      <c r="V14" s="472" t="s">
        <v>59</v>
      </c>
      <c r="W14" s="465" t="s">
        <v>43</v>
      </c>
      <c r="X14" s="254"/>
      <c r="Y14" s="254"/>
      <c r="Z14" s="254"/>
      <c r="AA14" s="254"/>
      <c r="AB14" s="254"/>
      <c r="AC14" s="254"/>
      <c r="AD14" s="254"/>
      <c r="AE14" s="254"/>
      <c r="AF14" s="254"/>
      <c r="AG14" s="254"/>
      <c r="AH14" s="254"/>
      <c r="AI14" s="254"/>
      <c r="AJ14" s="254"/>
      <c r="AK14" s="254"/>
      <c r="AL14" s="254"/>
      <c r="AM14" s="254"/>
      <c r="AN14" s="254"/>
      <c r="AO14" s="254"/>
      <c r="AP14" s="254"/>
      <c r="AQ14" s="254"/>
      <c r="AR14" s="254"/>
      <c r="AS14" s="254"/>
      <c r="AT14" s="254"/>
      <c r="AU14" s="254"/>
      <c r="AV14" s="254"/>
      <c r="AW14" s="254"/>
      <c r="AX14" s="254"/>
      <c r="AY14" s="254"/>
      <c r="AZ14" s="254"/>
      <c r="BA14" s="254"/>
      <c r="BB14" s="254"/>
      <c r="BC14" s="254"/>
      <c r="BD14" s="254"/>
      <c r="BE14" s="254"/>
      <c r="BF14" s="254"/>
    </row>
    <row r="15" spans="1:58" s="267" customFormat="1" ht="23.25" customHeight="1" thickBot="1">
      <c r="A15" s="252"/>
      <c r="B15" s="489"/>
      <c r="C15" s="491"/>
      <c r="D15" s="491"/>
      <c r="E15" s="495"/>
      <c r="F15" s="492"/>
      <c r="G15" s="494"/>
      <c r="H15" s="465"/>
      <c r="I15" s="150" t="str">
        <f>IFERROR(VLOOKUP(I13,UACS!A1:B151,2,FALSE),"")</f>
        <v/>
      </c>
      <c r="J15" s="150" t="str">
        <f>IFERROR(VLOOKUP(J13,UACS!A1:B151,2,FALSE),"")</f>
        <v/>
      </c>
      <c r="K15" s="150" t="str">
        <f>IFERROR(VLOOKUP(K13,UACS!A1:B151,2,FALSE),"")</f>
        <v/>
      </c>
      <c r="L15" s="150" t="str">
        <f>IFERROR(VLOOKUP(L13,UACS!A1:B151,2,FALSE),"")</f>
        <v/>
      </c>
      <c r="M15" s="150" t="str">
        <f>IFERROR(VLOOKUP(M13,UACS!A1:B151,2,FALSE),"")</f>
        <v/>
      </c>
      <c r="N15" s="150" t="str">
        <f>IFERROR(VLOOKUP(N13,UACS!A1:B151,2,FALSE),"")</f>
        <v/>
      </c>
      <c r="O15" s="150" t="str">
        <f>IFERROR(VLOOKUP(O13,UACS!A1:B151,2,FALSE),"")</f>
        <v/>
      </c>
      <c r="P15" s="150" t="str">
        <f>IFERROR(VLOOKUP(P13,UACS!A1:B151,2,FALSE),"")</f>
        <v/>
      </c>
      <c r="Q15" s="150" t="str">
        <f>IFERROR(VLOOKUP(Q13,UACS!A1:B151,2,FALSE),"")</f>
        <v/>
      </c>
      <c r="R15" s="150" t="str">
        <f>IFERROR(VLOOKUP(R13,UACS!A1:B151,2,FALSE),"")</f>
        <v/>
      </c>
      <c r="S15" s="164" t="str">
        <f>IFERROR(VLOOKUP(S13,UACS!A1:B151,2,FALSE),"")</f>
        <v/>
      </c>
      <c r="T15" s="151" t="str">
        <f>IFERROR(VLOOKUP(T13,UACS!A1:B151,2,FALSE),"")</f>
        <v/>
      </c>
      <c r="U15" s="471"/>
      <c r="V15" s="473"/>
      <c r="W15" s="474"/>
    </row>
    <row r="16" spans="1:58" s="267" customFormat="1" ht="18.75">
      <c r="A16" s="252"/>
      <c r="B16" s="355"/>
      <c r="C16" s="356"/>
      <c r="D16" s="357" t="s">
        <v>60</v>
      </c>
      <c r="E16" s="357"/>
      <c r="F16" s="152">
        <v>0</v>
      </c>
      <c r="G16" s="152"/>
      <c r="H16" s="152">
        <v>0</v>
      </c>
      <c r="I16" s="358"/>
      <c r="J16" s="358"/>
      <c r="K16" s="358"/>
      <c r="L16" s="358"/>
      <c r="M16" s="358"/>
      <c r="N16" s="358"/>
      <c r="O16" s="358"/>
      <c r="P16" s="358"/>
      <c r="Q16" s="358"/>
      <c r="R16" s="358"/>
      <c r="S16" s="359"/>
      <c r="T16" s="360"/>
      <c r="U16" s="361"/>
      <c r="V16" s="359"/>
      <c r="W16" s="362"/>
    </row>
    <row r="17" spans="1:23" s="267" customFormat="1" ht="18.75">
      <c r="A17" s="252"/>
      <c r="B17" s="352"/>
      <c r="C17" s="353"/>
      <c r="D17" s="354" t="s">
        <v>55</v>
      </c>
      <c r="E17" s="354"/>
      <c r="F17" s="31"/>
      <c r="G17" s="31"/>
      <c r="H17" s="51">
        <f>+H16+F17-G17</f>
        <v>0</v>
      </c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47"/>
      <c r="U17" s="153"/>
      <c r="V17" s="32"/>
      <c r="W17" s="35"/>
    </row>
    <row r="18" spans="1:23" s="42" customFormat="1" ht="18.75">
      <c r="A18" s="252"/>
      <c r="B18" s="159"/>
      <c r="C18" s="160"/>
      <c r="D18" s="161"/>
      <c r="E18" s="50"/>
      <c r="F18" s="31"/>
      <c r="G18" s="31"/>
      <c r="H18" s="51">
        <f t="shared" ref="H18:H19" si="0">+H17+F18-G18</f>
        <v>0</v>
      </c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48"/>
      <c r="U18" s="162"/>
      <c r="V18" s="163"/>
      <c r="W18" s="36"/>
    </row>
    <row r="19" spans="1:23" s="42" customFormat="1" ht="18.75">
      <c r="A19" s="252"/>
      <c r="B19" s="159"/>
      <c r="C19" s="160"/>
      <c r="D19" s="161"/>
      <c r="E19" s="50"/>
      <c r="F19" s="31"/>
      <c r="G19" s="31"/>
      <c r="H19" s="51">
        <f t="shared" si="0"/>
        <v>0</v>
      </c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48"/>
      <c r="U19" s="162"/>
      <c r="V19" s="163"/>
      <c r="W19" s="36"/>
    </row>
    <row r="20" spans="1:23" s="42" customFormat="1" ht="18.75">
      <c r="A20" s="252"/>
      <c r="B20" s="159"/>
      <c r="C20" s="160"/>
      <c r="D20" s="161"/>
      <c r="E20" s="50"/>
      <c r="F20" s="31"/>
      <c r="G20" s="31"/>
      <c r="H20" s="51">
        <f>+H19+F20-G20</f>
        <v>0</v>
      </c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48"/>
      <c r="U20" s="162"/>
      <c r="V20" s="163"/>
      <c r="W20" s="36"/>
    </row>
    <row r="21" spans="1:23" s="42" customFormat="1" ht="18.75">
      <c r="A21" s="252"/>
      <c r="B21" s="159"/>
      <c r="C21" s="160"/>
      <c r="D21" s="161"/>
      <c r="E21" s="50"/>
      <c r="F21" s="31"/>
      <c r="G21" s="31"/>
      <c r="H21" s="51">
        <f>+H20+F21-G21</f>
        <v>0</v>
      </c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48"/>
      <c r="U21" s="162"/>
      <c r="V21" s="163"/>
      <c r="W21" s="36"/>
    </row>
    <row r="22" spans="1:23" s="42" customFormat="1" ht="18.75">
      <c r="A22" s="252"/>
      <c r="B22" s="343"/>
      <c r="C22" s="344"/>
      <c r="D22" s="345"/>
      <c r="E22" s="346"/>
      <c r="F22" s="347"/>
      <c r="G22" s="347"/>
      <c r="H22" s="51">
        <f t="shared" ref="H22:H37" si="1">+H21+F22-G22</f>
        <v>0</v>
      </c>
      <c r="I22" s="347"/>
      <c r="J22" s="347"/>
      <c r="K22" s="347"/>
      <c r="L22" s="347"/>
      <c r="M22" s="347"/>
      <c r="N22" s="347"/>
      <c r="O22" s="347"/>
      <c r="P22" s="347"/>
      <c r="Q22" s="347"/>
      <c r="R22" s="347"/>
      <c r="S22" s="347"/>
      <c r="T22" s="348"/>
      <c r="U22" s="349"/>
      <c r="V22" s="350"/>
      <c r="W22" s="351"/>
    </row>
    <row r="23" spans="1:23" s="42" customFormat="1" ht="18.75">
      <c r="A23" s="252"/>
      <c r="B23" s="343"/>
      <c r="C23" s="344"/>
      <c r="D23" s="345"/>
      <c r="E23" s="346"/>
      <c r="F23" s="347"/>
      <c r="G23" s="347"/>
      <c r="H23" s="51">
        <f t="shared" si="1"/>
        <v>0</v>
      </c>
      <c r="I23" s="347"/>
      <c r="J23" s="347"/>
      <c r="K23" s="347"/>
      <c r="L23" s="347"/>
      <c r="M23" s="347"/>
      <c r="N23" s="347"/>
      <c r="O23" s="347"/>
      <c r="P23" s="347"/>
      <c r="Q23" s="347"/>
      <c r="R23" s="347"/>
      <c r="S23" s="347"/>
      <c r="T23" s="348"/>
      <c r="U23" s="349"/>
      <c r="V23" s="350"/>
      <c r="W23" s="351"/>
    </row>
    <row r="24" spans="1:23" s="42" customFormat="1" ht="18.75">
      <c r="A24" s="252"/>
      <c r="B24" s="343"/>
      <c r="C24" s="344"/>
      <c r="D24" s="345"/>
      <c r="E24" s="346"/>
      <c r="F24" s="347"/>
      <c r="G24" s="347"/>
      <c r="H24" s="51">
        <f t="shared" si="1"/>
        <v>0</v>
      </c>
      <c r="I24" s="347"/>
      <c r="J24" s="347"/>
      <c r="K24" s="347"/>
      <c r="L24" s="347"/>
      <c r="M24" s="347"/>
      <c r="N24" s="347"/>
      <c r="O24" s="347"/>
      <c r="P24" s="347"/>
      <c r="Q24" s="347"/>
      <c r="R24" s="347"/>
      <c r="S24" s="347"/>
      <c r="T24" s="348"/>
      <c r="U24" s="349"/>
      <c r="V24" s="350"/>
      <c r="W24" s="351"/>
    </row>
    <row r="25" spans="1:23" s="42" customFormat="1" ht="18.75">
      <c r="A25" s="252"/>
      <c r="B25" s="343"/>
      <c r="C25" s="344"/>
      <c r="D25" s="345"/>
      <c r="E25" s="346"/>
      <c r="F25" s="347"/>
      <c r="G25" s="347"/>
      <c r="H25" s="51">
        <f t="shared" si="1"/>
        <v>0</v>
      </c>
      <c r="I25" s="347"/>
      <c r="J25" s="347"/>
      <c r="K25" s="347"/>
      <c r="L25" s="347"/>
      <c r="M25" s="347"/>
      <c r="N25" s="347"/>
      <c r="O25" s="347"/>
      <c r="P25" s="347"/>
      <c r="Q25" s="347"/>
      <c r="R25" s="347"/>
      <c r="S25" s="347"/>
      <c r="T25" s="348"/>
      <c r="U25" s="349"/>
      <c r="V25" s="350"/>
      <c r="W25" s="351"/>
    </row>
    <row r="26" spans="1:23" s="42" customFormat="1" ht="18.75">
      <c r="A26" s="252"/>
      <c r="B26" s="343"/>
      <c r="C26" s="344"/>
      <c r="D26" s="345"/>
      <c r="E26" s="346"/>
      <c r="F26" s="347"/>
      <c r="G26" s="347"/>
      <c r="H26" s="51">
        <f t="shared" si="1"/>
        <v>0</v>
      </c>
      <c r="I26" s="347"/>
      <c r="J26" s="347"/>
      <c r="K26" s="347"/>
      <c r="L26" s="347"/>
      <c r="M26" s="347"/>
      <c r="N26" s="347"/>
      <c r="O26" s="347"/>
      <c r="P26" s="347"/>
      <c r="Q26" s="347"/>
      <c r="R26" s="347"/>
      <c r="S26" s="347"/>
      <c r="T26" s="348"/>
      <c r="U26" s="349"/>
      <c r="V26" s="350"/>
      <c r="W26" s="351"/>
    </row>
    <row r="27" spans="1:23" s="42" customFormat="1" ht="18.75">
      <c r="A27" s="252"/>
      <c r="B27" s="343"/>
      <c r="C27" s="344"/>
      <c r="D27" s="345"/>
      <c r="E27" s="346"/>
      <c r="F27" s="347"/>
      <c r="G27" s="347"/>
      <c r="H27" s="51">
        <f t="shared" si="1"/>
        <v>0</v>
      </c>
      <c r="I27" s="347"/>
      <c r="J27" s="347"/>
      <c r="K27" s="347"/>
      <c r="L27" s="347"/>
      <c r="M27" s="347"/>
      <c r="N27" s="347"/>
      <c r="O27" s="347"/>
      <c r="P27" s="347"/>
      <c r="Q27" s="347"/>
      <c r="R27" s="347"/>
      <c r="S27" s="347"/>
      <c r="T27" s="348"/>
      <c r="U27" s="349"/>
      <c r="V27" s="350"/>
      <c r="W27" s="351"/>
    </row>
    <row r="28" spans="1:23" s="42" customFormat="1" ht="18.75">
      <c r="A28" s="252"/>
      <c r="B28" s="343"/>
      <c r="C28" s="344"/>
      <c r="D28" s="345"/>
      <c r="E28" s="346"/>
      <c r="F28" s="347"/>
      <c r="G28" s="347"/>
      <c r="H28" s="51">
        <f t="shared" si="1"/>
        <v>0</v>
      </c>
      <c r="I28" s="347"/>
      <c r="J28" s="347"/>
      <c r="K28" s="347"/>
      <c r="L28" s="347"/>
      <c r="M28" s="347"/>
      <c r="N28" s="347"/>
      <c r="O28" s="347"/>
      <c r="P28" s="347"/>
      <c r="Q28" s="347"/>
      <c r="R28" s="347"/>
      <c r="S28" s="347"/>
      <c r="T28" s="348"/>
      <c r="U28" s="349"/>
      <c r="V28" s="350"/>
      <c r="W28" s="351"/>
    </row>
    <row r="29" spans="1:23" ht="18.75">
      <c r="A29" s="252"/>
      <c r="B29" s="154"/>
      <c r="C29" s="155"/>
      <c r="D29" s="34"/>
      <c r="E29" s="50"/>
      <c r="F29" s="31"/>
      <c r="G29" s="31"/>
      <c r="H29" s="51">
        <f t="shared" si="1"/>
        <v>0</v>
      </c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48"/>
      <c r="U29" s="153"/>
      <c r="V29" s="31"/>
      <c r="W29" s="36"/>
    </row>
    <row r="30" spans="1:23" ht="18.75">
      <c r="A30" s="252"/>
      <c r="B30" s="154"/>
      <c r="C30" s="155"/>
      <c r="D30" s="34"/>
      <c r="E30" s="50"/>
      <c r="F30" s="31"/>
      <c r="G30" s="31"/>
      <c r="H30" s="51">
        <f t="shared" si="1"/>
        <v>0</v>
      </c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48"/>
      <c r="U30" s="153"/>
      <c r="V30" s="31"/>
      <c r="W30" s="36"/>
    </row>
    <row r="31" spans="1:23" ht="18.75">
      <c r="A31" s="252"/>
      <c r="B31" s="154"/>
      <c r="C31" s="155"/>
      <c r="D31" s="34"/>
      <c r="E31" s="50"/>
      <c r="F31" s="31"/>
      <c r="G31" s="31"/>
      <c r="H31" s="51">
        <f t="shared" si="1"/>
        <v>0</v>
      </c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48"/>
      <c r="U31" s="153"/>
      <c r="V31" s="31"/>
      <c r="W31" s="36"/>
    </row>
    <row r="32" spans="1:23" s="42" customFormat="1" ht="18.75">
      <c r="A32" s="252"/>
      <c r="B32" s="154"/>
      <c r="C32" s="155"/>
      <c r="D32" s="33"/>
      <c r="E32" s="50"/>
      <c r="F32" s="31"/>
      <c r="G32" s="31"/>
      <c r="H32" s="51">
        <f t="shared" si="1"/>
        <v>0</v>
      </c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48"/>
      <c r="U32" s="153"/>
      <c r="V32" s="31"/>
      <c r="W32" s="36"/>
    </row>
    <row r="33" spans="1:23" s="42" customFormat="1" ht="18.75">
      <c r="A33" s="252"/>
      <c r="B33" s="154"/>
      <c r="C33" s="155"/>
      <c r="D33" s="33"/>
      <c r="E33" s="50"/>
      <c r="F33" s="31"/>
      <c r="G33" s="31"/>
      <c r="H33" s="51">
        <f t="shared" si="1"/>
        <v>0</v>
      </c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48"/>
      <c r="U33" s="153"/>
      <c r="V33" s="31"/>
      <c r="W33" s="36"/>
    </row>
    <row r="34" spans="1:23" s="42" customFormat="1" ht="18.75">
      <c r="A34" s="252"/>
      <c r="B34" s="154"/>
      <c r="C34" s="155"/>
      <c r="D34" s="33"/>
      <c r="E34" s="50"/>
      <c r="F34" s="31"/>
      <c r="G34" s="31"/>
      <c r="H34" s="51">
        <f t="shared" si="1"/>
        <v>0</v>
      </c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48"/>
      <c r="U34" s="153"/>
      <c r="V34" s="31"/>
      <c r="W34" s="36"/>
    </row>
    <row r="35" spans="1:23" ht="18.75">
      <c r="A35" s="252"/>
      <c r="B35" s="154"/>
      <c r="C35" s="155"/>
      <c r="D35" s="34"/>
      <c r="E35" s="50"/>
      <c r="F35" s="31"/>
      <c r="G35" s="31"/>
      <c r="H35" s="51">
        <f t="shared" si="1"/>
        <v>0</v>
      </c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48"/>
      <c r="U35" s="153"/>
      <c r="V35" s="31"/>
      <c r="W35" s="36"/>
    </row>
    <row r="36" spans="1:23" ht="18.75">
      <c r="A36" s="252"/>
      <c r="B36" s="154"/>
      <c r="C36" s="155"/>
      <c r="D36" s="34"/>
      <c r="E36" s="50"/>
      <c r="F36" s="31"/>
      <c r="G36" s="31"/>
      <c r="H36" s="51">
        <f t="shared" si="1"/>
        <v>0</v>
      </c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48"/>
      <c r="U36" s="153"/>
      <c r="V36" s="31"/>
      <c r="W36" s="36"/>
    </row>
    <row r="37" spans="1:23" ht="18.75">
      <c r="A37" s="252"/>
      <c r="B37" s="154"/>
      <c r="C37" s="155"/>
      <c r="D37" s="34"/>
      <c r="E37" s="50"/>
      <c r="F37" s="31"/>
      <c r="G37" s="31"/>
      <c r="H37" s="51">
        <f t="shared" si="1"/>
        <v>0</v>
      </c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48"/>
      <c r="U37" s="153"/>
      <c r="V37" s="31"/>
      <c r="W37" s="36"/>
    </row>
    <row r="38" spans="1:23" ht="18.75">
      <c r="A38" s="252"/>
      <c r="B38" s="269"/>
      <c r="C38" s="270"/>
      <c r="D38" s="271"/>
      <c r="E38" s="27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2"/>
      <c r="U38" s="268"/>
      <c r="V38" s="51"/>
      <c r="W38" s="53"/>
    </row>
    <row r="39" spans="1:23" ht="18.75">
      <c r="A39" s="252"/>
      <c r="B39" s="269"/>
      <c r="C39" s="270"/>
      <c r="D39" s="272" t="s">
        <v>61</v>
      </c>
      <c r="E39" s="272"/>
      <c r="F39" s="156">
        <f>SUM(F16:F37)</f>
        <v>0</v>
      </c>
      <c r="G39" s="156">
        <f>SUM(G16:G37)</f>
        <v>0</v>
      </c>
      <c r="H39" s="51">
        <f>H37</f>
        <v>0</v>
      </c>
      <c r="I39" s="156">
        <f>SUM(I18:I37)</f>
        <v>0</v>
      </c>
      <c r="J39" s="156">
        <f t="shared" ref="J39:T39" si="2">SUM(J18:J37)</f>
        <v>0</v>
      </c>
      <c r="K39" s="156">
        <f t="shared" si="2"/>
        <v>0</v>
      </c>
      <c r="L39" s="156">
        <f t="shared" si="2"/>
        <v>0</v>
      </c>
      <c r="M39" s="156">
        <f t="shared" si="2"/>
        <v>0</v>
      </c>
      <c r="N39" s="156">
        <f t="shared" si="2"/>
        <v>0</v>
      </c>
      <c r="O39" s="156">
        <f t="shared" si="2"/>
        <v>0</v>
      </c>
      <c r="P39" s="156">
        <f t="shared" si="2"/>
        <v>0</v>
      </c>
      <c r="Q39" s="156">
        <f t="shared" si="2"/>
        <v>0</v>
      </c>
      <c r="R39" s="156">
        <f t="shared" si="2"/>
        <v>0</v>
      </c>
      <c r="S39" s="156">
        <f t="shared" si="2"/>
        <v>0</v>
      </c>
      <c r="T39" s="156">
        <f t="shared" si="2"/>
        <v>0</v>
      </c>
      <c r="U39" s="156"/>
      <c r="V39" s="157"/>
      <c r="W39" s="158">
        <f>SUM(W18:W37)</f>
        <v>0</v>
      </c>
    </row>
    <row r="40" spans="1:23" ht="18.75">
      <c r="A40" s="252"/>
      <c r="B40" s="269"/>
      <c r="C40" s="270"/>
      <c r="D40" s="270"/>
      <c r="E40" s="270"/>
      <c r="F40" s="273"/>
      <c r="G40" s="273"/>
      <c r="H40" s="273"/>
      <c r="I40" s="273"/>
      <c r="J40" s="273"/>
      <c r="K40" s="273"/>
      <c r="L40" s="273"/>
      <c r="M40" s="273"/>
      <c r="N40" s="273"/>
      <c r="O40" s="273"/>
      <c r="P40" s="273"/>
      <c r="Q40" s="273"/>
      <c r="R40" s="273"/>
      <c r="S40" s="273"/>
      <c r="T40" s="273"/>
      <c r="U40" s="274"/>
      <c r="V40" s="273"/>
      <c r="W40" s="275"/>
    </row>
    <row r="41" spans="1:23" ht="39.75" customHeight="1">
      <c r="A41" s="252"/>
      <c r="B41" s="269"/>
      <c r="C41" s="270"/>
      <c r="D41" s="270"/>
      <c r="E41" s="270"/>
      <c r="F41" s="273"/>
      <c r="G41" s="273"/>
      <c r="H41" s="273"/>
      <c r="I41" s="273"/>
      <c r="J41" s="273"/>
      <c r="K41" s="273"/>
      <c r="L41" s="273"/>
      <c r="M41" s="273"/>
      <c r="N41" s="273"/>
      <c r="O41" s="273"/>
      <c r="P41" s="273"/>
      <c r="Q41" s="273"/>
      <c r="R41" s="273"/>
      <c r="S41" s="273"/>
      <c r="T41" s="273"/>
      <c r="U41" s="273" t="s">
        <v>58</v>
      </c>
      <c r="V41" s="273" t="s">
        <v>59</v>
      </c>
      <c r="W41" s="275" t="s">
        <v>43</v>
      </c>
    </row>
    <row r="42" spans="1:23" ht="18.75">
      <c r="A42" s="252"/>
      <c r="B42" s="269"/>
      <c r="C42" s="270"/>
      <c r="D42" s="270"/>
      <c r="E42" s="270"/>
      <c r="F42" s="273"/>
      <c r="G42" s="273"/>
      <c r="H42" s="273"/>
      <c r="I42" s="273"/>
      <c r="J42" s="273"/>
      <c r="K42" s="273"/>
      <c r="L42" s="273"/>
      <c r="M42" s="273"/>
      <c r="N42" s="273"/>
      <c r="O42" s="273"/>
      <c r="P42" s="273"/>
      <c r="Q42" s="273"/>
      <c r="R42" s="273"/>
      <c r="S42" s="273"/>
      <c r="T42" s="273"/>
      <c r="U42" s="273"/>
      <c r="V42" s="273"/>
      <c r="W42" s="275"/>
    </row>
    <row r="43" spans="1:23" ht="13.15" hidden="1" customHeight="1">
      <c r="A43" s="252"/>
      <c r="B43" s="269"/>
      <c r="C43" s="270"/>
      <c r="D43" s="276"/>
      <c r="E43" s="276"/>
      <c r="F43" s="277"/>
      <c r="G43" s="277"/>
      <c r="H43" s="273"/>
      <c r="I43" s="273"/>
      <c r="J43" s="273"/>
      <c r="K43" s="273"/>
      <c r="L43" s="273"/>
      <c r="M43" s="273"/>
      <c r="N43" s="273"/>
      <c r="O43" s="273"/>
      <c r="P43" s="273"/>
      <c r="Q43" s="273"/>
      <c r="R43" s="273"/>
      <c r="S43" s="273"/>
      <c r="T43" s="273"/>
      <c r="U43" s="273"/>
      <c r="V43" s="273"/>
      <c r="W43" s="275"/>
    </row>
    <row r="44" spans="1:23" ht="18.75">
      <c r="A44" s="252"/>
      <c r="B44" s="269"/>
      <c r="C44" s="270"/>
      <c r="D44" s="270"/>
      <c r="E44" s="270"/>
      <c r="F44" s="277"/>
      <c r="G44" s="273"/>
      <c r="H44" s="273"/>
      <c r="I44" s="273"/>
      <c r="J44" s="273"/>
      <c r="K44" s="273"/>
      <c r="L44" s="273"/>
      <c r="M44" s="273"/>
      <c r="N44" s="273"/>
      <c r="O44" s="273"/>
      <c r="P44" s="273"/>
      <c r="Q44" s="273"/>
      <c r="R44" s="273"/>
      <c r="S44" s="273"/>
      <c r="T44" s="273"/>
      <c r="U44" s="273" t="s">
        <v>62</v>
      </c>
      <c r="V44" s="278"/>
      <c r="W44" s="275"/>
    </row>
    <row r="45" spans="1:23" ht="18.75">
      <c r="A45" s="252"/>
      <c r="B45" s="269"/>
      <c r="C45" s="270"/>
      <c r="D45" s="270"/>
      <c r="E45" s="270"/>
      <c r="F45" s="277"/>
      <c r="G45" s="273"/>
      <c r="H45" s="273"/>
      <c r="I45" s="273"/>
      <c r="J45" s="273"/>
      <c r="K45" s="273"/>
      <c r="L45" s="273"/>
      <c r="M45" s="273"/>
      <c r="N45" s="273"/>
      <c r="O45" s="273"/>
      <c r="P45" s="273"/>
      <c r="Q45" s="273"/>
      <c r="R45" s="273"/>
      <c r="S45" s="273"/>
      <c r="T45" s="273"/>
      <c r="U45" s="273"/>
      <c r="V45" s="273"/>
      <c r="W45" s="275"/>
    </row>
    <row r="46" spans="1:23" ht="19.5" thickBot="1">
      <c r="A46" s="252"/>
      <c r="B46" s="279"/>
      <c r="C46" s="280"/>
      <c r="D46" s="280"/>
      <c r="E46" s="280"/>
      <c r="F46" s="281"/>
      <c r="G46" s="281"/>
      <c r="H46" s="281"/>
      <c r="I46" s="462" t="s">
        <v>63</v>
      </c>
      <c r="J46" s="463"/>
      <c r="K46" s="463"/>
      <c r="L46" s="463"/>
      <c r="M46" s="463"/>
      <c r="N46" s="463"/>
      <c r="O46" s="463"/>
      <c r="P46" s="463"/>
      <c r="Q46" s="463"/>
      <c r="R46" s="463"/>
      <c r="S46" s="463"/>
      <c r="T46" s="463"/>
      <c r="U46" s="463"/>
      <c r="V46" s="463"/>
      <c r="W46" s="464"/>
    </row>
    <row r="47" spans="1:23" ht="13.9" hidden="1" customHeight="1">
      <c r="A47" s="252"/>
      <c r="B47" s="282"/>
      <c r="C47" s="258"/>
      <c r="D47" s="258"/>
      <c r="E47" s="258"/>
      <c r="F47" s="283"/>
      <c r="G47" s="283"/>
      <c r="H47" s="284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283"/>
      <c r="W47" s="285"/>
    </row>
    <row r="48" spans="1:23" ht="18.75">
      <c r="A48" s="252"/>
      <c r="B48" s="286"/>
      <c r="C48" s="475" t="s">
        <v>64</v>
      </c>
      <c r="D48" s="475"/>
      <c r="E48" s="287"/>
      <c r="F48" s="283"/>
      <c r="G48" s="283"/>
      <c r="H48" s="284"/>
      <c r="I48" s="283"/>
      <c r="J48" s="476" t="s">
        <v>65</v>
      </c>
      <c r="K48" s="476"/>
      <c r="L48" s="476"/>
      <c r="M48" s="476"/>
      <c r="N48" s="476"/>
      <c r="O48" s="476"/>
      <c r="P48" s="476"/>
      <c r="Q48" s="476"/>
      <c r="R48" s="476"/>
      <c r="S48" s="476"/>
      <c r="T48" s="288"/>
      <c r="U48" s="283"/>
      <c r="V48" s="283"/>
      <c r="W48" s="285"/>
    </row>
    <row r="49" spans="1:23" ht="18.75">
      <c r="A49" s="252"/>
      <c r="B49" s="286"/>
      <c r="C49" s="287"/>
      <c r="D49" s="287"/>
      <c r="E49" s="287"/>
      <c r="F49" s="283"/>
      <c r="G49" s="283"/>
      <c r="H49" s="284"/>
      <c r="I49" s="283"/>
      <c r="J49" s="288"/>
      <c r="K49" s="288"/>
      <c r="L49" s="288"/>
      <c r="M49" s="288"/>
      <c r="N49" s="288"/>
      <c r="O49" s="288"/>
      <c r="P49" s="288"/>
      <c r="Q49" s="288"/>
      <c r="R49" s="288"/>
      <c r="S49" s="288"/>
      <c r="T49" s="288"/>
      <c r="U49" s="283"/>
      <c r="V49" s="283"/>
      <c r="W49" s="285"/>
    </row>
    <row r="50" spans="1:23" ht="18.75">
      <c r="A50" s="252"/>
      <c r="B50" s="282"/>
      <c r="C50" s="283"/>
      <c r="D50" s="289" t="str">
        <f>UPPER('Data Entry'!C4)</f>
        <v/>
      </c>
      <c r="E50" s="290"/>
      <c r="F50" s="283"/>
      <c r="G50" s="283"/>
      <c r="H50" s="284"/>
      <c r="I50" s="283"/>
      <c r="J50" s="291"/>
      <c r="K50" s="291"/>
      <c r="L50" s="291"/>
      <c r="M50" s="291"/>
      <c r="N50" s="291"/>
      <c r="O50" s="291"/>
      <c r="P50" s="291"/>
      <c r="Q50" s="291"/>
      <c r="R50" s="291"/>
      <c r="S50" s="477" t="s">
        <v>944</v>
      </c>
      <c r="T50" s="477"/>
      <c r="U50" s="477"/>
      <c r="V50" s="283"/>
      <c r="W50" s="285"/>
    </row>
    <row r="51" spans="1:23" ht="18.75">
      <c r="A51" s="252"/>
      <c r="B51" s="282"/>
      <c r="C51" s="258"/>
      <c r="D51" s="292">
        <f>'Data Entry'!C5</f>
        <v>0</v>
      </c>
      <c r="E51" s="292"/>
      <c r="F51" s="283"/>
      <c r="G51" s="293"/>
      <c r="H51" s="284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478" t="s">
        <v>66</v>
      </c>
      <c r="T51" s="478"/>
      <c r="U51" s="478"/>
      <c r="V51" s="283"/>
      <c r="W51" s="285"/>
    </row>
    <row r="52" spans="1:23" ht="18.75">
      <c r="A52" s="252"/>
      <c r="B52" s="282"/>
      <c r="C52" s="283"/>
      <c r="D52" s="283"/>
      <c r="E52" s="283"/>
      <c r="F52" s="283"/>
      <c r="G52" s="283"/>
      <c r="H52" s="284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5"/>
    </row>
    <row r="53" spans="1:23" ht="18.75">
      <c r="A53" s="252"/>
      <c r="B53" s="294"/>
      <c r="C53" s="295"/>
      <c r="D53" s="296" t="s">
        <v>67</v>
      </c>
      <c r="E53" s="296"/>
      <c r="F53" s="297"/>
      <c r="G53" s="297"/>
      <c r="H53" s="298"/>
      <c r="I53" s="297"/>
      <c r="J53" s="297"/>
      <c r="K53" s="297"/>
      <c r="L53" s="297"/>
      <c r="M53" s="297"/>
      <c r="N53" s="297"/>
      <c r="O53" s="297"/>
      <c r="P53" s="297"/>
      <c r="Q53" s="297"/>
      <c r="R53" s="297"/>
      <c r="S53" s="479" t="s">
        <v>68</v>
      </c>
      <c r="T53" s="479"/>
      <c r="U53" s="479"/>
      <c r="V53" s="297"/>
      <c r="W53" s="299"/>
    </row>
    <row r="54" spans="1:23">
      <c r="A54" s="252"/>
    </row>
    <row r="55" spans="1:23">
      <c r="A55" s="252"/>
    </row>
    <row r="56" spans="1:23">
      <c r="A56" s="252"/>
    </row>
    <row r="57" spans="1:23">
      <c r="A57" s="252"/>
    </row>
    <row r="58" spans="1:23">
      <c r="A58" s="252"/>
    </row>
  </sheetData>
  <sheetProtection algorithmName="SHA-512" hashValue="06wmLLNQd/kLJwepFvDZ8/lS1TgyjAUBZcTt/iMgUjGUTztwBr9cPBZ+CXRTr5c6+rqz66m9WkFDfDgnicp91A==" saltValue="NWlfIS8GNLuZlHj61YH1Dw==" spinCount="100000" sheet="1" formatCells="0" formatColumns="0" formatRows="0" insertRows="0" deleteRows="0" selectLockedCells="1"/>
  <mergeCells count="46">
    <mergeCell ref="I11:W12"/>
    <mergeCell ref="T13:T14"/>
    <mergeCell ref="U13:W13"/>
    <mergeCell ref="B11:B15"/>
    <mergeCell ref="C11:C15"/>
    <mergeCell ref="D11:D15"/>
    <mergeCell ref="F14:F15"/>
    <mergeCell ref="G14:G15"/>
    <mergeCell ref="E11:E15"/>
    <mergeCell ref="F11:H11"/>
    <mergeCell ref="F12:H12"/>
    <mergeCell ref="F13:H13"/>
    <mergeCell ref="C48:D48"/>
    <mergeCell ref="J48:S48"/>
    <mergeCell ref="S50:U50"/>
    <mergeCell ref="S51:U51"/>
    <mergeCell ref="S53:U53"/>
    <mergeCell ref="I46:W46"/>
    <mergeCell ref="H14:H15"/>
    <mergeCell ref="I13:I14"/>
    <mergeCell ref="J13:J14"/>
    <mergeCell ref="K13:K14"/>
    <mergeCell ref="L13:L14"/>
    <mergeCell ref="M13:M14"/>
    <mergeCell ref="N13:N14"/>
    <mergeCell ref="O13:O14"/>
    <mergeCell ref="P13:P14"/>
    <mergeCell ref="Q13:Q14"/>
    <mergeCell ref="R13:R14"/>
    <mergeCell ref="S13:S14"/>
    <mergeCell ref="U14:U15"/>
    <mergeCell ref="V14:V15"/>
    <mergeCell ref="W14:W15"/>
    <mergeCell ref="B7:F7"/>
    <mergeCell ref="B8:F8"/>
    <mergeCell ref="S8:W8"/>
    <mergeCell ref="S9:W9"/>
    <mergeCell ref="T7:W7"/>
    <mergeCell ref="U1:W1"/>
    <mergeCell ref="B3:W3"/>
    <mergeCell ref="B6:F6"/>
    <mergeCell ref="S5:T5"/>
    <mergeCell ref="U5:W5"/>
    <mergeCell ref="S6:T6"/>
    <mergeCell ref="U6:W6"/>
    <mergeCell ref="B5:C5"/>
  </mergeCells>
  <printOptions horizontalCentered="1" verticalCentered="1"/>
  <pageMargins left="0.56999999999999995" right="0.61" top="0.56000000000000005" bottom="0.56000000000000005" header="0.81" footer="0.31496062992126"/>
  <pageSetup paperSize="10000" scale="42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C0C956A1-28AE-4257-967F-813A6D35AEBE}">
          <x14:formula1>
            <xm:f>UACS!$A$2:$A$151</xm:f>
          </x14:formula1>
          <xm:sqref>I13:T14</xm:sqref>
        </x14:dataValidation>
        <x14:dataValidation type="list" allowBlank="1" showInputMessage="1" showErrorMessage="1" xr:uid="{D1311544-7E96-400E-8A77-C2D11352DC4D}">
          <x14:formula1>
            <xm:f>Pillars!$A$1:$A$5</xm:f>
          </x14:formula1>
          <xm:sqref>E18:E37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B188"/>
  <sheetViews>
    <sheetView topLeftCell="A9" workbookViewId="0">
      <selection activeCell="A188" sqref="A188"/>
    </sheetView>
  </sheetViews>
  <sheetFormatPr defaultColWidth="9" defaultRowHeight="15"/>
  <cols>
    <col min="1" max="1" width="90.42578125" customWidth="1"/>
    <col min="2" max="2" width="16.140625" customWidth="1"/>
  </cols>
  <sheetData>
    <row r="1" spans="1:2" ht="15.75">
      <c r="A1" s="28" t="s">
        <v>69</v>
      </c>
      <c r="B1" s="28" t="s">
        <v>70</v>
      </c>
    </row>
    <row r="2" spans="1:2">
      <c r="A2" s="148" t="s">
        <v>853</v>
      </c>
      <c r="B2" s="30">
        <v>5010101001</v>
      </c>
    </row>
    <row r="3" spans="1:2">
      <c r="A3" s="148" t="s">
        <v>854</v>
      </c>
      <c r="B3" s="30">
        <v>5010102000</v>
      </c>
    </row>
    <row r="4" spans="1:2">
      <c r="A4" s="148" t="s">
        <v>855</v>
      </c>
      <c r="B4" s="30">
        <v>5010103000</v>
      </c>
    </row>
    <row r="5" spans="1:2">
      <c r="A5" s="148" t="s">
        <v>856</v>
      </c>
      <c r="B5" s="30">
        <v>5010201001</v>
      </c>
    </row>
    <row r="6" spans="1:2">
      <c r="A6" s="29" t="s">
        <v>857</v>
      </c>
      <c r="B6" s="30">
        <v>5010202000</v>
      </c>
    </row>
    <row r="7" spans="1:2">
      <c r="A7" s="29" t="s">
        <v>858</v>
      </c>
      <c r="B7" s="30">
        <v>5010203001</v>
      </c>
    </row>
    <row r="8" spans="1:2">
      <c r="A8" s="148" t="s">
        <v>859</v>
      </c>
      <c r="B8" s="30">
        <v>5010204001</v>
      </c>
    </row>
    <row r="9" spans="1:2">
      <c r="A9" s="148" t="s">
        <v>860</v>
      </c>
      <c r="B9" s="30">
        <v>5010205003</v>
      </c>
    </row>
    <row r="10" spans="1:2">
      <c r="A10" s="148" t="s">
        <v>861</v>
      </c>
      <c r="B10" s="30">
        <v>5010206004</v>
      </c>
    </row>
    <row r="11" spans="1:2">
      <c r="A11" s="148" t="s">
        <v>862</v>
      </c>
      <c r="B11" s="30">
        <v>5010207001</v>
      </c>
    </row>
    <row r="12" spans="1:2">
      <c r="A12" s="148" t="s">
        <v>863</v>
      </c>
      <c r="B12" s="30">
        <v>5010210001</v>
      </c>
    </row>
    <row r="13" spans="1:2">
      <c r="A13" s="148" t="s">
        <v>864</v>
      </c>
      <c r="B13" s="30">
        <v>5010211002</v>
      </c>
    </row>
    <row r="14" spans="1:2">
      <c r="A14" s="148" t="s">
        <v>865</v>
      </c>
      <c r="B14" s="30">
        <v>5010211005</v>
      </c>
    </row>
    <row r="15" spans="1:2">
      <c r="A15" s="148" t="s">
        <v>866</v>
      </c>
      <c r="B15" s="30">
        <v>5010212001</v>
      </c>
    </row>
    <row r="16" spans="1:2">
      <c r="A16" s="29" t="s">
        <v>867</v>
      </c>
      <c r="B16" s="30">
        <v>5010213001</v>
      </c>
    </row>
    <row r="17" spans="1:2">
      <c r="A17" s="148" t="s">
        <v>868</v>
      </c>
      <c r="B17" s="30">
        <v>5010214001</v>
      </c>
    </row>
    <row r="18" spans="1:2">
      <c r="A18" s="148" t="s">
        <v>869</v>
      </c>
      <c r="B18" s="30">
        <v>5010215001</v>
      </c>
    </row>
    <row r="19" spans="1:2">
      <c r="A19" s="148" t="s">
        <v>870</v>
      </c>
      <c r="B19" s="30">
        <v>5010216001</v>
      </c>
    </row>
    <row r="20" spans="1:2">
      <c r="A20" s="148" t="s">
        <v>871</v>
      </c>
      <c r="B20" s="30">
        <v>5010299004</v>
      </c>
    </row>
    <row r="21" spans="1:2">
      <c r="A21" s="148" t="s">
        <v>872</v>
      </c>
      <c r="B21" s="30">
        <v>5010299012</v>
      </c>
    </row>
    <row r="22" spans="1:2">
      <c r="A22" s="148" t="s">
        <v>873</v>
      </c>
      <c r="B22" s="30">
        <v>5010299014</v>
      </c>
    </row>
    <row r="23" spans="1:2">
      <c r="A23" s="148" t="s">
        <v>874</v>
      </c>
      <c r="B23" s="30">
        <v>5010299038</v>
      </c>
    </row>
    <row r="24" spans="1:2">
      <c r="A24" s="29" t="s">
        <v>875</v>
      </c>
      <c r="B24" s="30">
        <v>5010301000</v>
      </c>
    </row>
    <row r="25" spans="1:2">
      <c r="A25" s="148" t="s">
        <v>876</v>
      </c>
      <c r="B25" s="30">
        <v>5010302001</v>
      </c>
    </row>
    <row r="26" spans="1:2">
      <c r="A26" s="148" t="s">
        <v>877</v>
      </c>
      <c r="B26" s="30">
        <v>5010303001</v>
      </c>
    </row>
    <row r="27" spans="1:2">
      <c r="A27" s="148" t="s">
        <v>878</v>
      </c>
      <c r="B27" s="30">
        <v>5010304001</v>
      </c>
    </row>
    <row r="28" spans="1:2">
      <c r="A28" s="148" t="s">
        <v>879</v>
      </c>
      <c r="B28" s="30">
        <v>5010402001</v>
      </c>
    </row>
    <row r="29" spans="1:2">
      <c r="A29" s="148" t="s">
        <v>880</v>
      </c>
      <c r="B29" s="30">
        <v>5010403001</v>
      </c>
    </row>
    <row r="30" spans="1:2">
      <c r="A30" s="148" t="s">
        <v>881</v>
      </c>
      <c r="B30" s="30">
        <v>5010499001</v>
      </c>
    </row>
    <row r="31" spans="1:2">
      <c r="A31" s="148" t="s">
        <v>882</v>
      </c>
      <c r="B31" s="30">
        <v>5010499003</v>
      </c>
    </row>
    <row r="32" spans="1:2">
      <c r="A32" s="148" t="s">
        <v>883</v>
      </c>
      <c r="B32" s="30">
        <v>5010499004</v>
      </c>
    </row>
    <row r="33" spans="1:2">
      <c r="A33" s="148" t="s">
        <v>884</v>
      </c>
      <c r="B33" s="30">
        <v>5010499005</v>
      </c>
    </row>
    <row r="34" spans="1:2">
      <c r="A34" s="148" t="s">
        <v>885</v>
      </c>
      <c r="B34" s="30">
        <v>5010499007</v>
      </c>
    </row>
    <row r="35" spans="1:2">
      <c r="A35" s="148" t="s">
        <v>886</v>
      </c>
      <c r="B35" s="30">
        <v>5010499010</v>
      </c>
    </row>
    <row r="36" spans="1:2">
      <c r="A36" s="148" t="s">
        <v>887</v>
      </c>
      <c r="B36" s="30">
        <v>5010499015</v>
      </c>
    </row>
    <row r="37" spans="1:2">
      <c r="A37" s="29" t="s">
        <v>888</v>
      </c>
      <c r="B37" s="30">
        <v>5010499099</v>
      </c>
    </row>
    <row r="38" spans="1:2">
      <c r="A38" s="148" t="s">
        <v>889</v>
      </c>
      <c r="B38" s="30">
        <v>5020101000</v>
      </c>
    </row>
    <row r="39" spans="1:2">
      <c r="A39" s="148" t="s">
        <v>890</v>
      </c>
      <c r="B39" s="30">
        <v>5020102000</v>
      </c>
    </row>
    <row r="40" spans="1:2">
      <c r="A40" s="29" t="s">
        <v>52</v>
      </c>
      <c r="B40" s="30">
        <v>5020201001</v>
      </c>
    </row>
    <row r="41" spans="1:2">
      <c r="A41" s="29" t="s">
        <v>71</v>
      </c>
      <c r="B41" s="30">
        <v>5020201002</v>
      </c>
    </row>
    <row r="42" spans="1:2">
      <c r="A42" s="29" t="s">
        <v>72</v>
      </c>
      <c r="B42" s="30">
        <v>5020301001</v>
      </c>
    </row>
    <row r="43" spans="1:2">
      <c r="A43" s="29" t="s">
        <v>73</v>
      </c>
      <c r="B43" s="30">
        <v>5020301002</v>
      </c>
    </row>
    <row r="44" spans="1:2">
      <c r="A44" s="29" t="s">
        <v>74</v>
      </c>
      <c r="B44" s="30">
        <v>5020302000</v>
      </c>
    </row>
    <row r="45" spans="1:2">
      <c r="A45" s="148" t="s">
        <v>891</v>
      </c>
      <c r="B45" s="30">
        <v>5020303000</v>
      </c>
    </row>
    <row r="46" spans="1:2">
      <c r="A46" s="29" t="s">
        <v>76</v>
      </c>
      <c r="B46" s="30">
        <v>5020304000</v>
      </c>
    </row>
    <row r="47" spans="1:2">
      <c r="A47" s="29" t="s">
        <v>49</v>
      </c>
      <c r="B47" s="30">
        <v>5020305000</v>
      </c>
    </row>
    <row r="48" spans="1:2">
      <c r="A48" s="29" t="s">
        <v>47</v>
      </c>
      <c r="B48" s="30">
        <v>5020307000</v>
      </c>
    </row>
    <row r="49" spans="1:2">
      <c r="A49" s="29" t="s">
        <v>77</v>
      </c>
      <c r="B49" s="30">
        <v>5020308000</v>
      </c>
    </row>
    <row r="50" spans="1:2">
      <c r="A50" s="29" t="s">
        <v>78</v>
      </c>
      <c r="B50" s="30">
        <v>5020309000</v>
      </c>
    </row>
    <row r="51" spans="1:2">
      <c r="A51" s="29" t="s">
        <v>79</v>
      </c>
      <c r="B51" s="30">
        <v>5020310000</v>
      </c>
    </row>
    <row r="52" spans="1:2">
      <c r="A52" s="29" t="s">
        <v>80</v>
      </c>
      <c r="B52" s="30">
        <v>5020311001</v>
      </c>
    </row>
    <row r="53" spans="1:2">
      <c r="A53" s="29" t="s">
        <v>46</v>
      </c>
      <c r="B53" s="30">
        <v>5020311002</v>
      </c>
    </row>
    <row r="54" spans="1:2">
      <c r="A54" s="148" t="s">
        <v>892</v>
      </c>
      <c r="B54" s="30">
        <v>5020321001</v>
      </c>
    </row>
    <row r="55" spans="1:2">
      <c r="A55" s="148" t="s">
        <v>893</v>
      </c>
      <c r="B55" s="30">
        <v>5020321002</v>
      </c>
    </row>
    <row r="56" spans="1:2">
      <c r="A56" s="148" t="s">
        <v>894</v>
      </c>
      <c r="B56" s="30">
        <v>5020321003</v>
      </c>
    </row>
    <row r="57" spans="1:2">
      <c r="A57" s="148" t="s">
        <v>895</v>
      </c>
      <c r="B57" s="30">
        <v>5020321007</v>
      </c>
    </row>
    <row r="58" spans="1:2">
      <c r="A58" s="148" t="s">
        <v>896</v>
      </c>
      <c r="B58" s="30">
        <v>5020321008</v>
      </c>
    </row>
    <row r="59" spans="1:2">
      <c r="A59" s="148" t="s">
        <v>897</v>
      </c>
      <c r="B59" s="30">
        <v>5020321010</v>
      </c>
    </row>
    <row r="60" spans="1:2">
      <c r="A60" s="148" t="s">
        <v>898</v>
      </c>
      <c r="B60" s="30">
        <v>5020321011</v>
      </c>
    </row>
    <row r="61" spans="1:2">
      <c r="A61" s="148" t="s">
        <v>899</v>
      </c>
      <c r="B61" s="30">
        <v>5020321012</v>
      </c>
    </row>
    <row r="62" spans="1:2">
      <c r="A62" s="148" t="s">
        <v>900</v>
      </c>
      <c r="B62" s="30">
        <v>5020321013</v>
      </c>
    </row>
    <row r="63" spans="1:2">
      <c r="A63" s="148" t="s">
        <v>901</v>
      </c>
      <c r="B63" s="30">
        <v>5020321099</v>
      </c>
    </row>
    <row r="64" spans="1:2">
      <c r="A64" s="148" t="s">
        <v>902</v>
      </c>
      <c r="B64" s="30">
        <v>5020322001</v>
      </c>
    </row>
    <row r="65" spans="1:2">
      <c r="A65" s="148" t="s">
        <v>903</v>
      </c>
      <c r="B65" s="30">
        <v>5020322002</v>
      </c>
    </row>
    <row r="66" spans="1:2">
      <c r="A66" s="29" t="s">
        <v>93</v>
      </c>
      <c r="B66" s="30">
        <v>5020399000</v>
      </c>
    </row>
    <row r="67" spans="1:2">
      <c r="A67" s="29" t="s">
        <v>94</v>
      </c>
      <c r="B67" s="30">
        <v>5020401000</v>
      </c>
    </row>
    <row r="68" spans="1:2">
      <c r="A68" s="29" t="s">
        <v>48</v>
      </c>
      <c r="B68" s="30">
        <v>5020402000</v>
      </c>
    </row>
    <row r="69" spans="1:2">
      <c r="A69" s="29" t="s">
        <v>95</v>
      </c>
      <c r="B69" s="30">
        <v>5020501000</v>
      </c>
    </row>
    <row r="70" spans="1:2">
      <c r="A70" s="148" t="s">
        <v>904</v>
      </c>
      <c r="B70" s="30">
        <v>5020502001</v>
      </c>
    </row>
    <row r="71" spans="1:2">
      <c r="A71" s="148" t="s">
        <v>905</v>
      </c>
      <c r="B71" s="30">
        <v>5020502002</v>
      </c>
    </row>
    <row r="72" spans="1:2">
      <c r="A72" s="29" t="s">
        <v>98</v>
      </c>
      <c r="B72" s="30">
        <v>5020503000</v>
      </c>
    </row>
    <row r="73" spans="1:2">
      <c r="A73" s="29" t="s">
        <v>99</v>
      </c>
      <c r="B73" s="30">
        <v>5020504000</v>
      </c>
    </row>
    <row r="74" spans="1:2">
      <c r="A74" s="29" t="s">
        <v>100</v>
      </c>
      <c r="B74" s="30">
        <v>5020601001</v>
      </c>
    </row>
    <row r="75" spans="1:2">
      <c r="A75" s="29" t="s">
        <v>101</v>
      </c>
      <c r="B75" s="30">
        <v>5020601002</v>
      </c>
    </row>
    <row r="76" spans="1:2">
      <c r="A76" s="29" t="s">
        <v>102</v>
      </c>
      <c r="B76" s="30">
        <v>5020602000</v>
      </c>
    </row>
    <row r="77" spans="1:2">
      <c r="A77" s="29" t="s">
        <v>103</v>
      </c>
      <c r="B77" s="30">
        <v>5020701001</v>
      </c>
    </row>
    <row r="78" spans="1:2">
      <c r="A78" s="29" t="s">
        <v>104</v>
      </c>
      <c r="B78" s="30">
        <v>5020701002</v>
      </c>
    </row>
    <row r="79" spans="1:2">
      <c r="A79" s="29" t="s">
        <v>105</v>
      </c>
      <c r="B79" s="30">
        <v>5020702001</v>
      </c>
    </row>
    <row r="80" spans="1:2">
      <c r="A80" s="29" t="s">
        <v>106</v>
      </c>
      <c r="B80" s="30">
        <v>5020702002</v>
      </c>
    </row>
    <row r="81" spans="1:2">
      <c r="A81" s="29" t="s">
        <v>107</v>
      </c>
      <c r="B81" s="30">
        <v>5020801000</v>
      </c>
    </row>
    <row r="82" spans="1:2">
      <c r="A82" s="29" t="s">
        <v>108</v>
      </c>
      <c r="B82" s="30">
        <v>5021003000</v>
      </c>
    </row>
    <row r="83" spans="1:2">
      <c r="A83" s="29" t="s">
        <v>109</v>
      </c>
      <c r="B83" s="30">
        <v>5021101000</v>
      </c>
    </row>
    <row r="84" spans="1:2">
      <c r="A84" s="29" t="s">
        <v>110</v>
      </c>
      <c r="B84" s="30">
        <v>5021102000</v>
      </c>
    </row>
    <row r="85" spans="1:2">
      <c r="A85" s="29" t="s">
        <v>111</v>
      </c>
      <c r="B85" s="30">
        <v>5021103001</v>
      </c>
    </row>
    <row r="86" spans="1:2">
      <c r="A86" s="29" t="s">
        <v>112</v>
      </c>
      <c r="B86" s="30">
        <v>5021103002</v>
      </c>
    </row>
    <row r="87" spans="1:2">
      <c r="A87" s="29" t="s">
        <v>113</v>
      </c>
      <c r="B87" s="30">
        <v>5021199000</v>
      </c>
    </row>
    <row r="88" spans="1:2">
      <c r="A88" s="29" t="s">
        <v>114</v>
      </c>
      <c r="B88" s="30">
        <v>5021201000</v>
      </c>
    </row>
    <row r="89" spans="1:2">
      <c r="A89" s="29" t="s">
        <v>53</v>
      </c>
      <c r="B89" s="30">
        <v>5021202000</v>
      </c>
    </row>
    <row r="90" spans="1:2">
      <c r="A90" s="29" t="s">
        <v>115</v>
      </c>
      <c r="B90" s="30">
        <v>5021203000</v>
      </c>
    </row>
    <row r="91" spans="1:2">
      <c r="A91" s="148" t="s">
        <v>906</v>
      </c>
      <c r="B91" s="30">
        <v>5021299001</v>
      </c>
    </row>
    <row r="92" spans="1:2">
      <c r="A92" s="29" t="s">
        <v>117</v>
      </c>
      <c r="B92" s="30">
        <v>5021299099</v>
      </c>
    </row>
    <row r="93" spans="1:2">
      <c r="A93" s="148" t="s">
        <v>907</v>
      </c>
      <c r="B93" s="30">
        <v>5021301000</v>
      </c>
    </row>
    <row r="94" spans="1:2">
      <c r="A94" s="148" t="s">
        <v>908</v>
      </c>
      <c r="B94" s="30">
        <v>5021302099</v>
      </c>
    </row>
    <row r="95" spans="1:2">
      <c r="A95" s="148" t="s">
        <v>909</v>
      </c>
      <c r="B95" s="30">
        <v>5021303004</v>
      </c>
    </row>
    <row r="96" spans="1:2">
      <c r="A96" s="148" t="s">
        <v>910</v>
      </c>
      <c r="B96" s="30">
        <v>5021303005</v>
      </c>
    </row>
    <row r="97" spans="1:2">
      <c r="A97" s="148" t="s">
        <v>911</v>
      </c>
      <c r="B97" s="30">
        <v>5021303099</v>
      </c>
    </row>
    <row r="98" spans="1:2">
      <c r="A98" s="148" t="s">
        <v>912</v>
      </c>
      <c r="B98" s="30">
        <v>5021304001</v>
      </c>
    </row>
    <row r="99" spans="1:2">
      <c r="A99" s="148" t="s">
        <v>913</v>
      </c>
      <c r="B99" s="30">
        <v>5021304002</v>
      </c>
    </row>
    <row r="100" spans="1:2">
      <c r="A100" s="148" t="s">
        <v>914</v>
      </c>
      <c r="B100" s="30">
        <v>5021304099</v>
      </c>
    </row>
    <row r="101" spans="1:2">
      <c r="A101" s="148" t="s">
        <v>915</v>
      </c>
      <c r="B101" s="30">
        <v>5021305001</v>
      </c>
    </row>
    <row r="102" spans="1:2">
      <c r="A102" s="148" t="s">
        <v>916</v>
      </c>
      <c r="B102" s="30">
        <v>5021305002</v>
      </c>
    </row>
    <row r="103" spans="1:2">
      <c r="A103" s="148" t="s">
        <v>917</v>
      </c>
      <c r="B103" s="30">
        <v>5021305003</v>
      </c>
    </row>
    <row r="104" spans="1:2">
      <c r="A104" s="148" t="s">
        <v>918</v>
      </c>
      <c r="B104" s="30">
        <v>5021305007</v>
      </c>
    </row>
    <row r="105" spans="1:2">
      <c r="A105" s="148" t="s">
        <v>919</v>
      </c>
      <c r="B105" s="30">
        <v>5021305009</v>
      </c>
    </row>
    <row r="106" spans="1:2">
      <c r="A106" s="148" t="s">
        <v>920</v>
      </c>
      <c r="B106" s="30">
        <v>5021305011</v>
      </c>
    </row>
    <row r="107" spans="1:2">
      <c r="A107" s="148" t="s">
        <v>921</v>
      </c>
      <c r="B107" s="30">
        <v>5021305012</v>
      </c>
    </row>
    <row r="108" spans="1:2">
      <c r="A108" s="148" t="s">
        <v>922</v>
      </c>
      <c r="B108" s="30">
        <v>5021305013</v>
      </c>
    </row>
    <row r="109" spans="1:2">
      <c r="A109" s="148" t="s">
        <v>923</v>
      </c>
      <c r="B109" s="30">
        <v>5021305014</v>
      </c>
    </row>
    <row r="110" spans="1:2">
      <c r="A110" s="148" t="s">
        <v>924</v>
      </c>
      <c r="B110" s="30">
        <v>5021305099</v>
      </c>
    </row>
    <row r="111" spans="1:2">
      <c r="A111" s="148" t="s">
        <v>925</v>
      </c>
      <c r="B111" s="30">
        <v>5021306001</v>
      </c>
    </row>
    <row r="112" spans="1:2">
      <c r="A112" s="148" t="s">
        <v>926</v>
      </c>
      <c r="B112" s="30">
        <v>5021306099</v>
      </c>
    </row>
    <row r="113" spans="1:2">
      <c r="A113" s="148" t="s">
        <v>927</v>
      </c>
      <c r="B113" s="30">
        <v>5021307000</v>
      </c>
    </row>
    <row r="114" spans="1:2">
      <c r="A114" s="148" t="s">
        <v>928</v>
      </c>
      <c r="B114" s="30">
        <v>5021308001</v>
      </c>
    </row>
    <row r="115" spans="1:2">
      <c r="A115" s="148" t="s">
        <v>929</v>
      </c>
      <c r="B115" s="30">
        <v>5021308002</v>
      </c>
    </row>
    <row r="116" spans="1:2">
      <c r="A116" s="148" t="s">
        <v>930</v>
      </c>
      <c r="B116" s="30">
        <v>5021308003</v>
      </c>
    </row>
    <row r="117" spans="1:2">
      <c r="A117" s="148" t="s">
        <v>931</v>
      </c>
      <c r="B117" s="30">
        <v>5021308004</v>
      </c>
    </row>
    <row r="118" spans="1:2">
      <c r="A118" s="148" t="s">
        <v>932</v>
      </c>
      <c r="B118" s="30">
        <v>5021321001</v>
      </c>
    </row>
    <row r="119" spans="1:2">
      <c r="A119" s="148" t="s">
        <v>933</v>
      </c>
      <c r="B119" s="30">
        <v>5021321002</v>
      </c>
    </row>
    <row r="120" spans="1:2">
      <c r="A120" s="148" t="s">
        <v>934</v>
      </c>
      <c r="B120" s="30">
        <v>5021321003</v>
      </c>
    </row>
    <row r="121" spans="1:2">
      <c r="A121" s="148" t="s">
        <v>935</v>
      </c>
      <c r="B121" s="30">
        <v>5021321007</v>
      </c>
    </row>
    <row r="122" spans="1:2">
      <c r="A122" s="148" t="s">
        <v>936</v>
      </c>
      <c r="B122" s="30">
        <v>5021321008</v>
      </c>
    </row>
    <row r="123" spans="1:2">
      <c r="A123" s="148" t="s">
        <v>937</v>
      </c>
      <c r="B123" s="30">
        <v>5021321010</v>
      </c>
    </row>
    <row r="124" spans="1:2">
      <c r="A124" s="148" t="s">
        <v>938</v>
      </c>
      <c r="B124" s="30">
        <v>5021321011</v>
      </c>
    </row>
    <row r="125" spans="1:2">
      <c r="A125" s="148" t="s">
        <v>939</v>
      </c>
      <c r="B125" s="30">
        <v>5021321012</v>
      </c>
    </row>
    <row r="126" spans="1:2">
      <c r="A126" s="148" t="s">
        <v>940</v>
      </c>
      <c r="B126" s="30">
        <v>5021321013</v>
      </c>
    </row>
    <row r="127" spans="1:2">
      <c r="A127" s="148" t="s">
        <v>941</v>
      </c>
      <c r="B127" s="30">
        <v>5021321099</v>
      </c>
    </row>
    <row r="128" spans="1:2">
      <c r="A128" s="148" t="s">
        <v>942</v>
      </c>
      <c r="B128" s="30">
        <v>5021322001</v>
      </c>
    </row>
    <row r="129" spans="1:2">
      <c r="A129" s="148" t="s">
        <v>154</v>
      </c>
      <c r="B129" s="30">
        <v>5021322002</v>
      </c>
    </row>
    <row r="130" spans="1:2">
      <c r="A130" s="148" t="s">
        <v>155</v>
      </c>
      <c r="B130" s="30">
        <v>5021399099</v>
      </c>
    </row>
    <row r="131" spans="1:2">
      <c r="A131" s="29" t="s">
        <v>156</v>
      </c>
      <c r="B131" s="30">
        <v>5021401000</v>
      </c>
    </row>
    <row r="132" spans="1:2">
      <c r="A132" s="29" t="s">
        <v>157</v>
      </c>
      <c r="B132" s="30">
        <v>5021402000</v>
      </c>
    </row>
    <row r="133" spans="1:2">
      <c r="A133" s="29" t="s">
        <v>158</v>
      </c>
      <c r="B133" s="30">
        <v>5021407000</v>
      </c>
    </row>
    <row r="134" spans="1:2">
      <c r="A134" s="29" t="s">
        <v>159</v>
      </c>
      <c r="B134" s="30">
        <v>5021408000</v>
      </c>
    </row>
    <row r="135" spans="1:2">
      <c r="A135" s="148" t="s">
        <v>160</v>
      </c>
      <c r="B135" s="30">
        <v>5021499000</v>
      </c>
    </row>
    <row r="136" spans="1:2">
      <c r="A136" s="29" t="s">
        <v>161</v>
      </c>
      <c r="B136" s="30">
        <v>5021501001</v>
      </c>
    </row>
    <row r="137" spans="1:2">
      <c r="A137" s="29" t="s">
        <v>162</v>
      </c>
      <c r="B137" s="30">
        <v>5021501002</v>
      </c>
    </row>
    <row r="138" spans="1:2">
      <c r="A138" s="29" t="s">
        <v>163</v>
      </c>
      <c r="B138" s="30">
        <v>5021502000</v>
      </c>
    </row>
    <row r="139" spans="1:2">
      <c r="A139" s="29" t="s">
        <v>164</v>
      </c>
      <c r="B139" s="30">
        <v>5021503000</v>
      </c>
    </row>
    <row r="140" spans="1:2">
      <c r="A140" s="29" t="s">
        <v>165</v>
      </c>
      <c r="B140" s="30">
        <v>5021601000</v>
      </c>
    </row>
    <row r="141" spans="1:2">
      <c r="A141" s="29" t="s">
        <v>166</v>
      </c>
      <c r="B141" s="30">
        <v>5029901000</v>
      </c>
    </row>
    <row r="142" spans="1:2">
      <c r="A142" s="29" t="s">
        <v>167</v>
      </c>
      <c r="B142" s="30">
        <v>5029902000</v>
      </c>
    </row>
    <row r="143" spans="1:2">
      <c r="A143" s="29" t="s">
        <v>168</v>
      </c>
      <c r="B143" s="30">
        <v>5029903000</v>
      </c>
    </row>
    <row r="144" spans="1:2">
      <c r="A144" s="29" t="s">
        <v>169</v>
      </c>
      <c r="B144" s="30">
        <v>5029904000</v>
      </c>
    </row>
    <row r="145" spans="1:2">
      <c r="A145" s="148" t="s">
        <v>170</v>
      </c>
      <c r="B145" s="30">
        <v>5029905001</v>
      </c>
    </row>
    <row r="146" spans="1:2">
      <c r="A146" s="148" t="s">
        <v>171</v>
      </c>
      <c r="B146" s="30">
        <v>5029905002</v>
      </c>
    </row>
    <row r="147" spans="1:2">
      <c r="A147" s="148" t="s">
        <v>172</v>
      </c>
      <c r="B147" s="30">
        <v>5029905003</v>
      </c>
    </row>
    <row r="148" spans="1:2">
      <c r="A148" s="148" t="s">
        <v>173</v>
      </c>
      <c r="B148" s="30">
        <v>5029905004</v>
      </c>
    </row>
    <row r="149" spans="1:2">
      <c r="A149" s="148" t="s">
        <v>174</v>
      </c>
      <c r="B149" s="30">
        <v>5029905005</v>
      </c>
    </row>
    <row r="150" spans="1:2">
      <c r="A150" s="29" t="s">
        <v>175</v>
      </c>
      <c r="B150" s="30">
        <v>5029906000</v>
      </c>
    </row>
    <row r="151" spans="1:2">
      <c r="A151" s="29" t="s">
        <v>176</v>
      </c>
      <c r="B151" s="30">
        <v>5029907001</v>
      </c>
    </row>
    <row r="152" spans="1:2">
      <c r="A152" s="29" t="s">
        <v>177</v>
      </c>
      <c r="B152" s="30">
        <v>5029907002</v>
      </c>
    </row>
    <row r="153" spans="1:2">
      <c r="A153" s="29" t="s">
        <v>178</v>
      </c>
      <c r="B153" s="30">
        <v>5029907003</v>
      </c>
    </row>
    <row r="154" spans="1:2">
      <c r="A154" s="29" t="s">
        <v>179</v>
      </c>
      <c r="B154" s="30">
        <v>5029907004</v>
      </c>
    </row>
    <row r="155" spans="1:2">
      <c r="A155" s="29" t="s">
        <v>180</v>
      </c>
      <c r="B155" s="30">
        <v>5029907099</v>
      </c>
    </row>
    <row r="156" spans="1:2">
      <c r="A156" s="29" t="s">
        <v>181</v>
      </c>
      <c r="B156" s="30">
        <v>5029908000</v>
      </c>
    </row>
    <row r="157" spans="1:2">
      <c r="A157" s="29" t="s">
        <v>182</v>
      </c>
      <c r="B157" s="30">
        <v>5029999001</v>
      </c>
    </row>
    <row r="158" spans="1:2">
      <c r="A158" s="29" t="s">
        <v>183</v>
      </c>
      <c r="B158" s="30">
        <v>5029999099</v>
      </c>
    </row>
    <row r="159" spans="1:2">
      <c r="A159" s="29" t="s">
        <v>184</v>
      </c>
      <c r="B159" s="30">
        <v>5030100000</v>
      </c>
    </row>
    <row r="160" spans="1:2">
      <c r="A160" s="29" t="s">
        <v>185</v>
      </c>
      <c r="B160" s="30">
        <v>5030102000</v>
      </c>
    </row>
    <row r="161" spans="1:2">
      <c r="A161" s="29" t="s">
        <v>51</v>
      </c>
      <c r="B161" s="30">
        <v>5030103000</v>
      </c>
    </row>
    <row r="162" spans="1:2">
      <c r="A162" s="148" t="s">
        <v>186</v>
      </c>
      <c r="B162" s="30">
        <v>5030104000</v>
      </c>
    </row>
    <row r="163" spans="1:2">
      <c r="A163" s="29" t="s">
        <v>187</v>
      </c>
      <c r="B163" s="30">
        <v>5030105000</v>
      </c>
    </row>
    <row r="164" spans="1:2">
      <c r="A164" s="29" t="s">
        <v>188</v>
      </c>
      <c r="B164" s="30">
        <v>5030199000</v>
      </c>
    </row>
    <row r="165" spans="1:2">
      <c r="A165" s="29" t="s">
        <v>189</v>
      </c>
      <c r="B165" s="30">
        <v>5060401001</v>
      </c>
    </row>
    <row r="166" spans="1:2">
      <c r="A166" s="29" t="s">
        <v>190</v>
      </c>
      <c r="B166" s="30">
        <v>5060402099</v>
      </c>
    </row>
    <row r="167" spans="1:2">
      <c r="A167" s="29" t="s">
        <v>191</v>
      </c>
      <c r="B167" s="30">
        <v>5060403005</v>
      </c>
    </row>
    <row r="168" spans="1:2">
      <c r="A168" s="29" t="s">
        <v>192</v>
      </c>
      <c r="B168" s="30">
        <v>5060404001</v>
      </c>
    </row>
    <row r="169" spans="1:2">
      <c r="A169" s="29" t="s">
        <v>193</v>
      </c>
      <c r="B169" s="30">
        <v>5060404002</v>
      </c>
    </row>
    <row r="170" spans="1:2">
      <c r="A170" s="29" t="s">
        <v>194</v>
      </c>
      <c r="B170" s="30">
        <v>5060404099</v>
      </c>
    </row>
    <row r="171" spans="1:2">
      <c r="A171" s="29" t="s">
        <v>195</v>
      </c>
      <c r="B171" s="30">
        <v>5060405002</v>
      </c>
    </row>
    <row r="172" spans="1:2">
      <c r="A172" s="29" t="s">
        <v>196</v>
      </c>
      <c r="B172" s="30">
        <v>5060405003</v>
      </c>
    </row>
    <row r="173" spans="1:2">
      <c r="A173" s="29" t="s">
        <v>197</v>
      </c>
      <c r="B173" s="30">
        <v>5060405007</v>
      </c>
    </row>
    <row r="174" spans="1:2">
      <c r="A174" s="29" t="s">
        <v>198</v>
      </c>
      <c r="B174" s="30">
        <v>5060405009</v>
      </c>
    </row>
    <row r="175" spans="1:2">
      <c r="A175" s="29" t="s">
        <v>199</v>
      </c>
      <c r="B175" s="30">
        <v>5060405011</v>
      </c>
    </row>
    <row r="176" spans="1:2">
      <c r="A176" s="29" t="s">
        <v>200</v>
      </c>
      <c r="B176" s="30">
        <v>5060405012</v>
      </c>
    </row>
    <row r="177" spans="1:2">
      <c r="A177" s="29" t="s">
        <v>201</v>
      </c>
      <c r="B177" s="30">
        <v>5060405013</v>
      </c>
    </row>
    <row r="178" spans="1:2">
      <c r="A178" s="29" t="s">
        <v>202</v>
      </c>
      <c r="B178" s="30">
        <v>5060405014</v>
      </c>
    </row>
    <row r="179" spans="1:2">
      <c r="A179" s="29" t="s">
        <v>203</v>
      </c>
      <c r="B179" s="30">
        <v>5060405099</v>
      </c>
    </row>
    <row r="180" spans="1:2">
      <c r="A180" s="29" t="s">
        <v>204</v>
      </c>
      <c r="B180" s="30">
        <v>5060406001</v>
      </c>
    </row>
    <row r="181" spans="1:2">
      <c r="A181" s="29" t="s">
        <v>205</v>
      </c>
      <c r="B181" s="30">
        <v>5060406004</v>
      </c>
    </row>
    <row r="182" spans="1:2">
      <c r="A182" s="29" t="s">
        <v>206</v>
      </c>
      <c r="B182" s="30">
        <v>5060406099</v>
      </c>
    </row>
    <row r="183" spans="1:2">
      <c r="A183" s="29" t="s">
        <v>207</v>
      </c>
      <c r="B183" s="30">
        <v>5060407001</v>
      </c>
    </row>
    <row r="184" spans="1:2">
      <c r="A184" s="29" t="s">
        <v>208</v>
      </c>
      <c r="B184" s="30">
        <v>5060407002</v>
      </c>
    </row>
    <row r="185" spans="1:2">
      <c r="A185" s="29" t="s">
        <v>209</v>
      </c>
      <c r="B185" s="30">
        <v>5060409099</v>
      </c>
    </row>
    <row r="186" spans="1:2">
      <c r="A186" s="29" t="s">
        <v>210</v>
      </c>
      <c r="B186" s="30">
        <v>5060602000</v>
      </c>
    </row>
    <row r="187" spans="1:2">
      <c r="A187" s="29" t="s">
        <v>824</v>
      </c>
      <c r="B187" s="30">
        <v>2020101000</v>
      </c>
    </row>
    <row r="188" spans="1:2">
      <c r="A188" s="29" t="s">
        <v>943</v>
      </c>
      <c r="B188" s="30">
        <v>1010404000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>
    <pageSetUpPr fitToPage="1"/>
  </sheetPr>
  <dimension ref="A1:K54"/>
  <sheetViews>
    <sheetView topLeftCell="A6" zoomScale="85" zoomScaleNormal="85" workbookViewId="0">
      <selection activeCell="J14" sqref="J14"/>
    </sheetView>
  </sheetViews>
  <sheetFormatPr defaultColWidth="8.85546875" defaultRowHeight="15"/>
  <cols>
    <col min="1" max="1" width="9.140625" style="41" customWidth="1"/>
    <col min="2" max="2" width="13.28515625" style="41" customWidth="1"/>
    <col min="3" max="3" width="10.85546875" style="41" customWidth="1"/>
    <col min="4" max="4" width="13.28515625" style="41" customWidth="1"/>
    <col min="5" max="5" width="23.28515625" style="41" bestFit="1" customWidth="1"/>
    <col min="6" max="6" width="19.140625" style="41" customWidth="1"/>
    <col min="7" max="7" width="49.5703125" style="41" customWidth="1"/>
    <col min="8" max="8" width="15.140625" style="37" customWidth="1"/>
    <col min="9" max="9" width="36.42578125" style="41" customWidth="1"/>
    <col min="10" max="10" width="15.28515625" style="41" customWidth="1"/>
    <col min="11" max="11" width="8.85546875" style="41"/>
    <col min="12" max="12" width="14.28515625" style="41" customWidth="1"/>
    <col min="13" max="13" width="11" style="41" customWidth="1"/>
    <col min="14" max="14" width="11.28515625" style="41" customWidth="1"/>
    <col min="15" max="257" width="8.85546875" style="41"/>
    <col min="258" max="258" width="9.140625" style="41" customWidth="1"/>
    <col min="259" max="259" width="13.28515625" style="41" customWidth="1"/>
    <col min="260" max="260" width="12.28515625" style="41" customWidth="1"/>
    <col min="261" max="261" width="22" style="41" customWidth="1"/>
    <col min="262" max="262" width="18.5703125" style="41" customWidth="1"/>
    <col min="263" max="263" width="35.42578125" style="41" customWidth="1"/>
    <col min="264" max="264" width="14.85546875" style="41" customWidth="1"/>
    <col min="265" max="265" width="25.28515625" style="41" customWidth="1"/>
    <col min="266" max="266" width="15.28515625" style="41" customWidth="1"/>
    <col min="267" max="513" width="8.85546875" style="41"/>
    <col min="514" max="514" width="9.140625" style="41" customWidth="1"/>
    <col min="515" max="515" width="13.28515625" style="41" customWidth="1"/>
    <col min="516" max="516" width="12.28515625" style="41" customWidth="1"/>
    <col min="517" max="517" width="22" style="41" customWidth="1"/>
    <col min="518" max="518" width="18.5703125" style="41" customWidth="1"/>
    <col min="519" max="519" width="35.42578125" style="41" customWidth="1"/>
    <col min="520" max="520" width="14.85546875" style="41" customWidth="1"/>
    <col min="521" max="521" width="25.28515625" style="41" customWidth="1"/>
    <col min="522" max="522" width="15.28515625" style="41" customWidth="1"/>
    <col min="523" max="769" width="8.85546875" style="41"/>
    <col min="770" max="770" width="9.140625" style="41" customWidth="1"/>
    <col min="771" max="771" width="13.28515625" style="41" customWidth="1"/>
    <col min="772" max="772" width="12.28515625" style="41" customWidth="1"/>
    <col min="773" max="773" width="22" style="41" customWidth="1"/>
    <col min="774" max="774" width="18.5703125" style="41" customWidth="1"/>
    <col min="775" max="775" width="35.42578125" style="41" customWidth="1"/>
    <col min="776" max="776" width="14.85546875" style="41" customWidth="1"/>
    <col min="777" max="777" width="25.28515625" style="41" customWidth="1"/>
    <col min="778" max="778" width="15.28515625" style="41" customWidth="1"/>
    <col min="779" max="1025" width="8.85546875" style="41"/>
    <col min="1026" max="1026" width="9.140625" style="41" customWidth="1"/>
    <col min="1027" max="1027" width="13.28515625" style="41" customWidth="1"/>
    <col min="1028" max="1028" width="12.28515625" style="41" customWidth="1"/>
    <col min="1029" max="1029" width="22" style="41" customWidth="1"/>
    <col min="1030" max="1030" width="18.5703125" style="41" customWidth="1"/>
    <col min="1031" max="1031" width="35.42578125" style="41" customWidth="1"/>
    <col min="1032" max="1032" width="14.85546875" style="41" customWidth="1"/>
    <col min="1033" max="1033" width="25.28515625" style="41" customWidth="1"/>
    <col min="1034" max="1034" width="15.28515625" style="41" customWidth="1"/>
    <col min="1035" max="1281" width="8.85546875" style="41"/>
    <col min="1282" max="1282" width="9.140625" style="41" customWidth="1"/>
    <col min="1283" max="1283" width="13.28515625" style="41" customWidth="1"/>
    <col min="1284" max="1284" width="12.28515625" style="41" customWidth="1"/>
    <col min="1285" max="1285" width="22" style="41" customWidth="1"/>
    <col min="1286" max="1286" width="18.5703125" style="41" customWidth="1"/>
    <col min="1287" max="1287" width="35.42578125" style="41" customWidth="1"/>
    <col min="1288" max="1288" width="14.85546875" style="41" customWidth="1"/>
    <col min="1289" max="1289" width="25.28515625" style="41" customWidth="1"/>
    <col min="1290" max="1290" width="15.28515625" style="41" customWidth="1"/>
    <col min="1291" max="1537" width="8.85546875" style="41"/>
    <col min="1538" max="1538" width="9.140625" style="41" customWidth="1"/>
    <col min="1539" max="1539" width="13.28515625" style="41" customWidth="1"/>
    <col min="1540" max="1540" width="12.28515625" style="41" customWidth="1"/>
    <col min="1541" max="1541" width="22" style="41" customWidth="1"/>
    <col min="1542" max="1542" width="18.5703125" style="41" customWidth="1"/>
    <col min="1543" max="1543" width="35.42578125" style="41" customWidth="1"/>
    <col min="1544" max="1544" width="14.85546875" style="41" customWidth="1"/>
    <col min="1545" max="1545" width="25.28515625" style="41" customWidth="1"/>
    <col min="1546" max="1546" width="15.28515625" style="41" customWidth="1"/>
    <col min="1547" max="1793" width="8.85546875" style="41"/>
    <col min="1794" max="1794" width="9.140625" style="41" customWidth="1"/>
    <col min="1795" max="1795" width="13.28515625" style="41" customWidth="1"/>
    <col min="1796" max="1796" width="12.28515625" style="41" customWidth="1"/>
    <col min="1797" max="1797" width="22" style="41" customWidth="1"/>
    <col min="1798" max="1798" width="18.5703125" style="41" customWidth="1"/>
    <col min="1799" max="1799" width="35.42578125" style="41" customWidth="1"/>
    <col min="1800" max="1800" width="14.85546875" style="41" customWidth="1"/>
    <col min="1801" max="1801" width="25.28515625" style="41" customWidth="1"/>
    <col min="1802" max="1802" width="15.28515625" style="41" customWidth="1"/>
    <col min="1803" max="2049" width="8.85546875" style="41"/>
    <col min="2050" max="2050" width="9.140625" style="41" customWidth="1"/>
    <col min="2051" max="2051" width="13.28515625" style="41" customWidth="1"/>
    <col min="2052" max="2052" width="12.28515625" style="41" customWidth="1"/>
    <col min="2053" max="2053" width="22" style="41" customWidth="1"/>
    <col min="2054" max="2054" width="18.5703125" style="41" customWidth="1"/>
    <col min="2055" max="2055" width="35.42578125" style="41" customWidth="1"/>
    <col min="2056" max="2056" width="14.85546875" style="41" customWidth="1"/>
    <col min="2057" max="2057" width="25.28515625" style="41" customWidth="1"/>
    <col min="2058" max="2058" width="15.28515625" style="41" customWidth="1"/>
    <col min="2059" max="2305" width="8.85546875" style="41"/>
    <col min="2306" max="2306" width="9.140625" style="41" customWidth="1"/>
    <col min="2307" max="2307" width="13.28515625" style="41" customWidth="1"/>
    <col min="2308" max="2308" width="12.28515625" style="41" customWidth="1"/>
    <col min="2309" max="2309" width="22" style="41" customWidth="1"/>
    <col min="2310" max="2310" width="18.5703125" style="41" customWidth="1"/>
    <col min="2311" max="2311" width="35.42578125" style="41" customWidth="1"/>
    <col min="2312" max="2312" width="14.85546875" style="41" customWidth="1"/>
    <col min="2313" max="2313" width="25.28515625" style="41" customWidth="1"/>
    <col min="2314" max="2314" width="15.28515625" style="41" customWidth="1"/>
    <col min="2315" max="2561" width="8.85546875" style="41"/>
    <col min="2562" max="2562" width="9.140625" style="41" customWidth="1"/>
    <col min="2563" max="2563" width="13.28515625" style="41" customWidth="1"/>
    <col min="2564" max="2564" width="12.28515625" style="41" customWidth="1"/>
    <col min="2565" max="2565" width="22" style="41" customWidth="1"/>
    <col min="2566" max="2566" width="18.5703125" style="41" customWidth="1"/>
    <col min="2567" max="2567" width="35.42578125" style="41" customWidth="1"/>
    <col min="2568" max="2568" width="14.85546875" style="41" customWidth="1"/>
    <col min="2569" max="2569" width="25.28515625" style="41" customWidth="1"/>
    <col min="2570" max="2570" width="15.28515625" style="41" customWidth="1"/>
    <col min="2571" max="2817" width="8.85546875" style="41"/>
    <col min="2818" max="2818" width="9.140625" style="41" customWidth="1"/>
    <col min="2819" max="2819" width="13.28515625" style="41" customWidth="1"/>
    <col min="2820" max="2820" width="12.28515625" style="41" customWidth="1"/>
    <col min="2821" max="2821" width="22" style="41" customWidth="1"/>
    <col min="2822" max="2822" width="18.5703125" style="41" customWidth="1"/>
    <col min="2823" max="2823" width="35.42578125" style="41" customWidth="1"/>
    <col min="2824" max="2824" width="14.85546875" style="41" customWidth="1"/>
    <col min="2825" max="2825" width="25.28515625" style="41" customWidth="1"/>
    <col min="2826" max="2826" width="15.28515625" style="41" customWidth="1"/>
    <col min="2827" max="3073" width="8.85546875" style="41"/>
    <col min="3074" max="3074" width="9.140625" style="41" customWidth="1"/>
    <col min="3075" max="3075" width="13.28515625" style="41" customWidth="1"/>
    <col min="3076" max="3076" width="12.28515625" style="41" customWidth="1"/>
    <col min="3077" max="3077" width="22" style="41" customWidth="1"/>
    <col min="3078" max="3078" width="18.5703125" style="41" customWidth="1"/>
    <col min="3079" max="3079" width="35.42578125" style="41" customWidth="1"/>
    <col min="3080" max="3080" width="14.85546875" style="41" customWidth="1"/>
    <col min="3081" max="3081" width="25.28515625" style="41" customWidth="1"/>
    <col min="3082" max="3082" width="15.28515625" style="41" customWidth="1"/>
    <col min="3083" max="3329" width="8.85546875" style="41"/>
    <col min="3330" max="3330" width="9.140625" style="41" customWidth="1"/>
    <col min="3331" max="3331" width="13.28515625" style="41" customWidth="1"/>
    <col min="3332" max="3332" width="12.28515625" style="41" customWidth="1"/>
    <col min="3333" max="3333" width="22" style="41" customWidth="1"/>
    <col min="3334" max="3334" width="18.5703125" style="41" customWidth="1"/>
    <col min="3335" max="3335" width="35.42578125" style="41" customWidth="1"/>
    <col min="3336" max="3336" width="14.85546875" style="41" customWidth="1"/>
    <col min="3337" max="3337" width="25.28515625" style="41" customWidth="1"/>
    <col min="3338" max="3338" width="15.28515625" style="41" customWidth="1"/>
    <col min="3339" max="3585" width="8.85546875" style="41"/>
    <col min="3586" max="3586" width="9.140625" style="41" customWidth="1"/>
    <col min="3587" max="3587" width="13.28515625" style="41" customWidth="1"/>
    <col min="3588" max="3588" width="12.28515625" style="41" customWidth="1"/>
    <col min="3589" max="3589" width="22" style="41" customWidth="1"/>
    <col min="3590" max="3590" width="18.5703125" style="41" customWidth="1"/>
    <col min="3591" max="3591" width="35.42578125" style="41" customWidth="1"/>
    <col min="3592" max="3592" width="14.85546875" style="41" customWidth="1"/>
    <col min="3593" max="3593" width="25.28515625" style="41" customWidth="1"/>
    <col min="3594" max="3594" width="15.28515625" style="41" customWidth="1"/>
    <col min="3595" max="3841" width="8.85546875" style="41"/>
    <col min="3842" max="3842" width="9.140625" style="41" customWidth="1"/>
    <col min="3843" max="3843" width="13.28515625" style="41" customWidth="1"/>
    <col min="3844" max="3844" width="12.28515625" style="41" customWidth="1"/>
    <col min="3845" max="3845" width="22" style="41" customWidth="1"/>
    <col min="3846" max="3846" width="18.5703125" style="41" customWidth="1"/>
    <col min="3847" max="3847" width="35.42578125" style="41" customWidth="1"/>
    <col min="3848" max="3848" width="14.85546875" style="41" customWidth="1"/>
    <col min="3849" max="3849" width="25.28515625" style="41" customWidth="1"/>
    <col min="3850" max="3850" width="15.28515625" style="41" customWidth="1"/>
    <col min="3851" max="4097" width="8.85546875" style="41"/>
    <col min="4098" max="4098" width="9.140625" style="41" customWidth="1"/>
    <col min="4099" max="4099" width="13.28515625" style="41" customWidth="1"/>
    <col min="4100" max="4100" width="12.28515625" style="41" customWidth="1"/>
    <col min="4101" max="4101" width="22" style="41" customWidth="1"/>
    <col min="4102" max="4102" width="18.5703125" style="41" customWidth="1"/>
    <col min="4103" max="4103" width="35.42578125" style="41" customWidth="1"/>
    <col min="4104" max="4104" width="14.85546875" style="41" customWidth="1"/>
    <col min="4105" max="4105" width="25.28515625" style="41" customWidth="1"/>
    <col min="4106" max="4106" width="15.28515625" style="41" customWidth="1"/>
    <col min="4107" max="4353" width="8.85546875" style="41"/>
    <col min="4354" max="4354" width="9.140625" style="41" customWidth="1"/>
    <col min="4355" max="4355" width="13.28515625" style="41" customWidth="1"/>
    <col min="4356" max="4356" width="12.28515625" style="41" customWidth="1"/>
    <col min="4357" max="4357" width="22" style="41" customWidth="1"/>
    <col min="4358" max="4358" width="18.5703125" style="41" customWidth="1"/>
    <col min="4359" max="4359" width="35.42578125" style="41" customWidth="1"/>
    <col min="4360" max="4360" width="14.85546875" style="41" customWidth="1"/>
    <col min="4361" max="4361" width="25.28515625" style="41" customWidth="1"/>
    <col min="4362" max="4362" width="15.28515625" style="41" customWidth="1"/>
    <col min="4363" max="4609" width="8.85546875" style="41"/>
    <col min="4610" max="4610" width="9.140625" style="41" customWidth="1"/>
    <col min="4611" max="4611" width="13.28515625" style="41" customWidth="1"/>
    <col min="4612" max="4612" width="12.28515625" style="41" customWidth="1"/>
    <col min="4613" max="4613" width="22" style="41" customWidth="1"/>
    <col min="4614" max="4614" width="18.5703125" style="41" customWidth="1"/>
    <col min="4615" max="4615" width="35.42578125" style="41" customWidth="1"/>
    <col min="4616" max="4616" width="14.85546875" style="41" customWidth="1"/>
    <col min="4617" max="4617" width="25.28515625" style="41" customWidth="1"/>
    <col min="4618" max="4618" width="15.28515625" style="41" customWidth="1"/>
    <col min="4619" max="4865" width="8.85546875" style="41"/>
    <col min="4866" max="4866" width="9.140625" style="41" customWidth="1"/>
    <col min="4867" max="4867" width="13.28515625" style="41" customWidth="1"/>
    <col min="4868" max="4868" width="12.28515625" style="41" customWidth="1"/>
    <col min="4869" max="4869" width="22" style="41" customWidth="1"/>
    <col min="4870" max="4870" width="18.5703125" style="41" customWidth="1"/>
    <col min="4871" max="4871" width="35.42578125" style="41" customWidth="1"/>
    <col min="4872" max="4872" width="14.85546875" style="41" customWidth="1"/>
    <col min="4873" max="4873" width="25.28515625" style="41" customWidth="1"/>
    <col min="4874" max="4874" width="15.28515625" style="41" customWidth="1"/>
    <col min="4875" max="5121" width="8.85546875" style="41"/>
    <col min="5122" max="5122" width="9.140625" style="41" customWidth="1"/>
    <col min="5123" max="5123" width="13.28515625" style="41" customWidth="1"/>
    <col min="5124" max="5124" width="12.28515625" style="41" customWidth="1"/>
    <col min="5125" max="5125" width="22" style="41" customWidth="1"/>
    <col min="5126" max="5126" width="18.5703125" style="41" customWidth="1"/>
    <col min="5127" max="5127" width="35.42578125" style="41" customWidth="1"/>
    <col min="5128" max="5128" width="14.85546875" style="41" customWidth="1"/>
    <col min="5129" max="5129" width="25.28515625" style="41" customWidth="1"/>
    <col min="5130" max="5130" width="15.28515625" style="41" customWidth="1"/>
    <col min="5131" max="5377" width="8.85546875" style="41"/>
    <col min="5378" max="5378" width="9.140625" style="41" customWidth="1"/>
    <col min="5379" max="5379" width="13.28515625" style="41" customWidth="1"/>
    <col min="5380" max="5380" width="12.28515625" style="41" customWidth="1"/>
    <col min="5381" max="5381" width="22" style="41" customWidth="1"/>
    <col min="5382" max="5382" width="18.5703125" style="41" customWidth="1"/>
    <col min="5383" max="5383" width="35.42578125" style="41" customWidth="1"/>
    <col min="5384" max="5384" width="14.85546875" style="41" customWidth="1"/>
    <col min="5385" max="5385" width="25.28515625" style="41" customWidth="1"/>
    <col min="5386" max="5386" width="15.28515625" style="41" customWidth="1"/>
    <col min="5387" max="5633" width="8.85546875" style="41"/>
    <col min="5634" max="5634" width="9.140625" style="41" customWidth="1"/>
    <col min="5635" max="5635" width="13.28515625" style="41" customWidth="1"/>
    <col min="5636" max="5636" width="12.28515625" style="41" customWidth="1"/>
    <col min="5637" max="5637" width="22" style="41" customWidth="1"/>
    <col min="5638" max="5638" width="18.5703125" style="41" customWidth="1"/>
    <col min="5639" max="5639" width="35.42578125" style="41" customWidth="1"/>
    <col min="5640" max="5640" width="14.85546875" style="41" customWidth="1"/>
    <col min="5641" max="5641" width="25.28515625" style="41" customWidth="1"/>
    <col min="5642" max="5642" width="15.28515625" style="41" customWidth="1"/>
    <col min="5643" max="5889" width="8.85546875" style="41"/>
    <col min="5890" max="5890" width="9.140625" style="41" customWidth="1"/>
    <col min="5891" max="5891" width="13.28515625" style="41" customWidth="1"/>
    <col min="5892" max="5892" width="12.28515625" style="41" customWidth="1"/>
    <col min="5893" max="5893" width="22" style="41" customWidth="1"/>
    <col min="5894" max="5894" width="18.5703125" style="41" customWidth="1"/>
    <col min="5895" max="5895" width="35.42578125" style="41" customWidth="1"/>
    <col min="5896" max="5896" width="14.85546875" style="41" customWidth="1"/>
    <col min="5897" max="5897" width="25.28515625" style="41" customWidth="1"/>
    <col min="5898" max="5898" width="15.28515625" style="41" customWidth="1"/>
    <col min="5899" max="6145" width="8.85546875" style="41"/>
    <col min="6146" max="6146" width="9.140625" style="41" customWidth="1"/>
    <col min="6147" max="6147" width="13.28515625" style="41" customWidth="1"/>
    <col min="6148" max="6148" width="12.28515625" style="41" customWidth="1"/>
    <col min="6149" max="6149" width="22" style="41" customWidth="1"/>
    <col min="6150" max="6150" width="18.5703125" style="41" customWidth="1"/>
    <col min="6151" max="6151" width="35.42578125" style="41" customWidth="1"/>
    <col min="6152" max="6152" width="14.85546875" style="41" customWidth="1"/>
    <col min="6153" max="6153" width="25.28515625" style="41" customWidth="1"/>
    <col min="6154" max="6154" width="15.28515625" style="41" customWidth="1"/>
    <col min="6155" max="6401" width="8.85546875" style="41"/>
    <col min="6402" max="6402" width="9.140625" style="41" customWidth="1"/>
    <col min="6403" max="6403" width="13.28515625" style="41" customWidth="1"/>
    <col min="6404" max="6404" width="12.28515625" style="41" customWidth="1"/>
    <col min="6405" max="6405" width="22" style="41" customWidth="1"/>
    <col min="6406" max="6406" width="18.5703125" style="41" customWidth="1"/>
    <col min="6407" max="6407" width="35.42578125" style="41" customWidth="1"/>
    <col min="6408" max="6408" width="14.85546875" style="41" customWidth="1"/>
    <col min="6409" max="6409" width="25.28515625" style="41" customWidth="1"/>
    <col min="6410" max="6410" width="15.28515625" style="41" customWidth="1"/>
    <col min="6411" max="6657" width="8.85546875" style="41"/>
    <col min="6658" max="6658" width="9.140625" style="41" customWidth="1"/>
    <col min="6659" max="6659" width="13.28515625" style="41" customWidth="1"/>
    <col min="6660" max="6660" width="12.28515625" style="41" customWidth="1"/>
    <col min="6661" max="6661" width="22" style="41" customWidth="1"/>
    <col min="6662" max="6662" width="18.5703125" style="41" customWidth="1"/>
    <col min="6663" max="6663" width="35.42578125" style="41" customWidth="1"/>
    <col min="6664" max="6664" width="14.85546875" style="41" customWidth="1"/>
    <col min="6665" max="6665" width="25.28515625" style="41" customWidth="1"/>
    <col min="6666" max="6666" width="15.28515625" style="41" customWidth="1"/>
    <col min="6667" max="6913" width="8.85546875" style="41"/>
    <col min="6914" max="6914" width="9.140625" style="41" customWidth="1"/>
    <col min="6915" max="6915" width="13.28515625" style="41" customWidth="1"/>
    <col min="6916" max="6916" width="12.28515625" style="41" customWidth="1"/>
    <col min="6917" max="6917" width="22" style="41" customWidth="1"/>
    <col min="6918" max="6918" width="18.5703125" style="41" customWidth="1"/>
    <col min="6919" max="6919" width="35.42578125" style="41" customWidth="1"/>
    <col min="6920" max="6920" width="14.85546875" style="41" customWidth="1"/>
    <col min="6921" max="6921" width="25.28515625" style="41" customWidth="1"/>
    <col min="6922" max="6922" width="15.28515625" style="41" customWidth="1"/>
    <col min="6923" max="7169" width="8.85546875" style="41"/>
    <col min="7170" max="7170" width="9.140625" style="41" customWidth="1"/>
    <col min="7171" max="7171" width="13.28515625" style="41" customWidth="1"/>
    <col min="7172" max="7172" width="12.28515625" style="41" customWidth="1"/>
    <col min="7173" max="7173" width="22" style="41" customWidth="1"/>
    <col min="7174" max="7174" width="18.5703125" style="41" customWidth="1"/>
    <col min="7175" max="7175" width="35.42578125" style="41" customWidth="1"/>
    <col min="7176" max="7176" width="14.85546875" style="41" customWidth="1"/>
    <col min="7177" max="7177" width="25.28515625" style="41" customWidth="1"/>
    <col min="7178" max="7178" width="15.28515625" style="41" customWidth="1"/>
    <col min="7179" max="7425" width="8.85546875" style="41"/>
    <col min="7426" max="7426" width="9.140625" style="41" customWidth="1"/>
    <col min="7427" max="7427" width="13.28515625" style="41" customWidth="1"/>
    <col min="7428" max="7428" width="12.28515625" style="41" customWidth="1"/>
    <col min="7429" max="7429" width="22" style="41" customWidth="1"/>
    <col min="7430" max="7430" width="18.5703125" style="41" customWidth="1"/>
    <col min="7431" max="7431" width="35.42578125" style="41" customWidth="1"/>
    <col min="7432" max="7432" width="14.85546875" style="41" customWidth="1"/>
    <col min="7433" max="7433" width="25.28515625" style="41" customWidth="1"/>
    <col min="7434" max="7434" width="15.28515625" style="41" customWidth="1"/>
    <col min="7435" max="7681" width="8.85546875" style="41"/>
    <col min="7682" max="7682" width="9.140625" style="41" customWidth="1"/>
    <col min="7683" max="7683" width="13.28515625" style="41" customWidth="1"/>
    <col min="7684" max="7684" width="12.28515625" style="41" customWidth="1"/>
    <col min="7685" max="7685" width="22" style="41" customWidth="1"/>
    <col min="7686" max="7686" width="18.5703125" style="41" customWidth="1"/>
    <col min="7687" max="7687" width="35.42578125" style="41" customWidth="1"/>
    <col min="7688" max="7688" width="14.85546875" style="41" customWidth="1"/>
    <col min="7689" max="7689" width="25.28515625" style="41" customWidth="1"/>
    <col min="7690" max="7690" width="15.28515625" style="41" customWidth="1"/>
    <col min="7691" max="7937" width="8.85546875" style="41"/>
    <col min="7938" max="7938" width="9.140625" style="41" customWidth="1"/>
    <col min="7939" max="7939" width="13.28515625" style="41" customWidth="1"/>
    <col min="7940" max="7940" width="12.28515625" style="41" customWidth="1"/>
    <col min="7941" max="7941" width="22" style="41" customWidth="1"/>
    <col min="7942" max="7942" width="18.5703125" style="41" customWidth="1"/>
    <col min="7943" max="7943" width="35.42578125" style="41" customWidth="1"/>
    <col min="7944" max="7944" width="14.85546875" style="41" customWidth="1"/>
    <col min="7945" max="7945" width="25.28515625" style="41" customWidth="1"/>
    <col min="7946" max="7946" width="15.28515625" style="41" customWidth="1"/>
    <col min="7947" max="8193" width="8.85546875" style="41"/>
    <col min="8194" max="8194" width="9.140625" style="41" customWidth="1"/>
    <col min="8195" max="8195" width="13.28515625" style="41" customWidth="1"/>
    <col min="8196" max="8196" width="12.28515625" style="41" customWidth="1"/>
    <col min="8197" max="8197" width="22" style="41" customWidth="1"/>
    <col min="8198" max="8198" width="18.5703125" style="41" customWidth="1"/>
    <col min="8199" max="8199" width="35.42578125" style="41" customWidth="1"/>
    <col min="8200" max="8200" width="14.85546875" style="41" customWidth="1"/>
    <col min="8201" max="8201" width="25.28515625" style="41" customWidth="1"/>
    <col min="8202" max="8202" width="15.28515625" style="41" customWidth="1"/>
    <col min="8203" max="8449" width="8.85546875" style="41"/>
    <col min="8450" max="8450" width="9.140625" style="41" customWidth="1"/>
    <col min="8451" max="8451" width="13.28515625" style="41" customWidth="1"/>
    <col min="8452" max="8452" width="12.28515625" style="41" customWidth="1"/>
    <col min="8453" max="8453" width="22" style="41" customWidth="1"/>
    <col min="8454" max="8454" width="18.5703125" style="41" customWidth="1"/>
    <col min="8455" max="8455" width="35.42578125" style="41" customWidth="1"/>
    <col min="8456" max="8456" width="14.85546875" style="41" customWidth="1"/>
    <col min="8457" max="8457" width="25.28515625" style="41" customWidth="1"/>
    <col min="8458" max="8458" width="15.28515625" style="41" customWidth="1"/>
    <col min="8459" max="8705" width="8.85546875" style="41"/>
    <col min="8706" max="8706" width="9.140625" style="41" customWidth="1"/>
    <col min="8707" max="8707" width="13.28515625" style="41" customWidth="1"/>
    <col min="8708" max="8708" width="12.28515625" style="41" customWidth="1"/>
    <col min="8709" max="8709" width="22" style="41" customWidth="1"/>
    <col min="8710" max="8710" width="18.5703125" style="41" customWidth="1"/>
    <col min="8711" max="8711" width="35.42578125" style="41" customWidth="1"/>
    <col min="8712" max="8712" width="14.85546875" style="41" customWidth="1"/>
    <col min="8713" max="8713" width="25.28515625" style="41" customWidth="1"/>
    <col min="8714" max="8714" width="15.28515625" style="41" customWidth="1"/>
    <col min="8715" max="8961" width="8.85546875" style="41"/>
    <col min="8962" max="8962" width="9.140625" style="41" customWidth="1"/>
    <col min="8963" max="8963" width="13.28515625" style="41" customWidth="1"/>
    <col min="8964" max="8964" width="12.28515625" style="41" customWidth="1"/>
    <col min="8965" max="8965" width="22" style="41" customWidth="1"/>
    <col min="8966" max="8966" width="18.5703125" style="41" customWidth="1"/>
    <col min="8967" max="8967" width="35.42578125" style="41" customWidth="1"/>
    <col min="8968" max="8968" width="14.85546875" style="41" customWidth="1"/>
    <col min="8969" max="8969" width="25.28515625" style="41" customWidth="1"/>
    <col min="8970" max="8970" width="15.28515625" style="41" customWidth="1"/>
    <col min="8971" max="9217" width="8.85546875" style="41"/>
    <col min="9218" max="9218" width="9.140625" style="41" customWidth="1"/>
    <col min="9219" max="9219" width="13.28515625" style="41" customWidth="1"/>
    <col min="9220" max="9220" width="12.28515625" style="41" customWidth="1"/>
    <col min="9221" max="9221" width="22" style="41" customWidth="1"/>
    <col min="9222" max="9222" width="18.5703125" style="41" customWidth="1"/>
    <col min="9223" max="9223" width="35.42578125" style="41" customWidth="1"/>
    <col min="9224" max="9224" width="14.85546875" style="41" customWidth="1"/>
    <col min="9225" max="9225" width="25.28515625" style="41" customWidth="1"/>
    <col min="9226" max="9226" width="15.28515625" style="41" customWidth="1"/>
    <col min="9227" max="9473" width="8.85546875" style="41"/>
    <col min="9474" max="9474" width="9.140625" style="41" customWidth="1"/>
    <col min="9475" max="9475" width="13.28515625" style="41" customWidth="1"/>
    <col min="9476" max="9476" width="12.28515625" style="41" customWidth="1"/>
    <col min="9477" max="9477" width="22" style="41" customWidth="1"/>
    <col min="9478" max="9478" width="18.5703125" style="41" customWidth="1"/>
    <col min="9479" max="9479" width="35.42578125" style="41" customWidth="1"/>
    <col min="9480" max="9480" width="14.85546875" style="41" customWidth="1"/>
    <col min="9481" max="9481" width="25.28515625" style="41" customWidth="1"/>
    <col min="9482" max="9482" width="15.28515625" style="41" customWidth="1"/>
    <col min="9483" max="9729" width="8.85546875" style="41"/>
    <col min="9730" max="9730" width="9.140625" style="41" customWidth="1"/>
    <col min="9731" max="9731" width="13.28515625" style="41" customWidth="1"/>
    <col min="9732" max="9732" width="12.28515625" style="41" customWidth="1"/>
    <col min="9733" max="9733" width="22" style="41" customWidth="1"/>
    <col min="9734" max="9734" width="18.5703125" style="41" customWidth="1"/>
    <col min="9735" max="9735" width="35.42578125" style="41" customWidth="1"/>
    <col min="9736" max="9736" width="14.85546875" style="41" customWidth="1"/>
    <col min="9737" max="9737" width="25.28515625" style="41" customWidth="1"/>
    <col min="9738" max="9738" width="15.28515625" style="41" customWidth="1"/>
    <col min="9739" max="9985" width="8.85546875" style="41"/>
    <col min="9986" max="9986" width="9.140625" style="41" customWidth="1"/>
    <col min="9987" max="9987" width="13.28515625" style="41" customWidth="1"/>
    <col min="9988" max="9988" width="12.28515625" style="41" customWidth="1"/>
    <col min="9989" max="9989" width="22" style="41" customWidth="1"/>
    <col min="9990" max="9990" width="18.5703125" style="41" customWidth="1"/>
    <col min="9991" max="9991" width="35.42578125" style="41" customWidth="1"/>
    <col min="9992" max="9992" width="14.85546875" style="41" customWidth="1"/>
    <col min="9993" max="9993" width="25.28515625" style="41" customWidth="1"/>
    <col min="9994" max="9994" width="15.28515625" style="41" customWidth="1"/>
    <col min="9995" max="10241" width="8.85546875" style="41"/>
    <col min="10242" max="10242" width="9.140625" style="41" customWidth="1"/>
    <col min="10243" max="10243" width="13.28515625" style="41" customWidth="1"/>
    <col min="10244" max="10244" width="12.28515625" style="41" customWidth="1"/>
    <col min="10245" max="10245" width="22" style="41" customWidth="1"/>
    <col min="10246" max="10246" width="18.5703125" style="41" customWidth="1"/>
    <col min="10247" max="10247" width="35.42578125" style="41" customWidth="1"/>
    <col min="10248" max="10248" width="14.85546875" style="41" customWidth="1"/>
    <col min="10249" max="10249" width="25.28515625" style="41" customWidth="1"/>
    <col min="10250" max="10250" width="15.28515625" style="41" customWidth="1"/>
    <col min="10251" max="10497" width="8.85546875" style="41"/>
    <col min="10498" max="10498" width="9.140625" style="41" customWidth="1"/>
    <col min="10499" max="10499" width="13.28515625" style="41" customWidth="1"/>
    <col min="10500" max="10500" width="12.28515625" style="41" customWidth="1"/>
    <col min="10501" max="10501" width="22" style="41" customWidth="1"/>
    <col min="10502" max="10502" width="18.5703125" style="41" customWidth="1"/>
    <col min="10503" max="10503" width="35.42578125" style="41" customWidth="1"/>
    <col min="10504" max="10504" width="14.85546875" style="41" customWidth="1"/>
    <col min="10505" max="10505" width="25.28515625" style="41" customWidth="1"/>
    <col min="10506" max="10506" width="15.28515625" style="41" customWidth="1"/>
    <col min="10507" max="10753" width="8.85546875" style="41"/>
    <col min="10754" max="10754" width="9.140625" style="41" customWidth="1"/>
    <col min="10755" max="10755" width="13.28515625" style="41" customWidth="1"/>
    <col min="10756" max="10756" width="12.28515625" style="41" customWidth="1"/>
    <col min="10757" max="10757" width="22" style="41" customWidth="1"/>
    <col min="10758" max="10758" width="18.5703125" style="41" customWidth="1"/>
    <col min="10759" max="10759" width="35.42578125" style="41" customWidth="1"/>
    <col min="10760" max="10760" width="14.85546875" style="41" customWidth="1"/>
    <col min="10761" max="10761" width="25.28515625" style="41" customWidth="1"/>
    <col min="10762" max="10762" width="15.28515625" style="41" customWidth="1"/>
    <col min="10763" max="11009" width="8.85546875" style="41"/>
    <col min="11010" max="11010" width="9.140625" style="41" customWidth="1"/>
    <col min="11011" max="11011" width="13.28515625" style="41" customWidth="1"/>
    <col min="11012" max="11012" width="12.28515625" style="41" customWidth="1"/>
    <col min="11013" max="11013" width="22" style="41" customWidth="1"/>
    <col min="11014" max="11014" width="18.5703125" style="41" customWidth="1"/>
    <col min="11015" max="11015" width="35.42578125" style="41" customWidth="1"/>
    <col min="11016" max="11016" width="14.85546875" style="41" customWidth="1"/>
    <col min="11017" max="11017" width="25.28515625" style="41" customWidth="1"/>
    <col min="11018" max="11018" width="15.28515625" style="41" customWidth="1"/>
    <col min="11019" max="11265" width="8.85546875" style="41"/>
    <col min="11266" max="11266" width="9.140625" style="41" customWidth="1"/>
    <col min="11267" max="11267" width="13.28515625" style="41" customWidth="1"/>
    <col min="11268" max="11268" width="12.28515625" style="41" customWidth="1"/>
    <col min="11269" max="11269" width="22" style="41" customWidth="1"/>
    <col min="11270" max="11270" width="18.5703125" style="41" customWidth="1"/>
    <col min="11271" max="11271" width="35.42578125" style="41" customWidth="1"/>
    <col min="11272" max="11272" width="14.85546875" style="41" customWidth="1"/>
    <col min="11273" max="11273" width="25.28515625" style="41" customWidth="1"/>
    <col min="11274" max="11274" width="15.28515625" style="41" customWidth="1"/>
    <col min="11275" max="11521" width="8.85546875" style="41"/>
    <col min="11522" max="11522" width="9.140625" style="41" customWidth="1"/>
    <col min="11523" max="11523" width="13.28515625" style="41" customWidth="1"/>
    <col min="11524" max="11524" width="12.28515625" style="41" customWidth="1"/>
    <col min="11525" max="11525" width="22" style="41" customWidth="1"/>
    <col min="11526" max="11526" width="18.5703125" style="41" customWidth="1"/>
    <col min="11527" max="11527" width="35.42578125" style="41" customWidth="1"/>
    <col min="11528" max="11528" width="14.85546875" style="41" customWidth="1"/>
    <col min="11529" max="11529" width="25.28515625" style="41" customWidth="1"/>
    <col min="11530" max="11530" width="15.28515625" style="41" customWidth="1"/>
    <col min="11531" max="11777" width="8.85546875" style="41"/>
    <col min="11778" max="11778" width="9.140625" style="41" customWidth="1"/>
    <col min="11779" max="11779" width="13.28515625" style="41" customWidth="1"/>
    <col min="11780" max="11780" width="12.28515625" style="41" customWidth="1"/>
    <col min="11781" max="11781" width="22" style="41" customWidth="1"/>
    <col min="11782" max="11782" width="18.5703125" style="41" customWidth="1"/>
    <col min="11783" max="11783" width="35.42578125" style="41" customWidth="1"/>
    <col min="11784" max="11784" width="14.85546875" style="41" customWidth="1"/>
    <col min="11785" max="11785" width="25.28515625" style="41" customWidth="1"/>
    <col min="11786" max="11786" width="15.28515625" style="41" customWidth="1"/>
    <col min="11787" max="12033" width="8.85546875" style="41"/>
    <col min="12034" max="12034" width="9.140625" style="41" customWidth="1"/>
    <col min="12035" max="12035" width="13.28515625" style="41" customWidth="1"/>
    <col min="12036" max="12036" width="12.28515625" style="41" customWidth="1"/>
    <col min="12037" max="12037" width="22" style="41" customWidth="1"/>
    <col min="12038" max="12038" width="18.5703125" style="41" customWidth="1"/>
    <col min="12039" max="12039" width="35.42578125" style="41" customWidth="1"/>
    <col min="12040" max="12040" width="14.85546875" style="41" customWidth="1"/>
    <col min="12041" max="12041" width="25.28515625" style="41" customWidth="1"/>
    <col min="12042" max="12042" width="15.28515625" style="41" customWidth="1"/>
    <col min="12043" max="12289" width="8.85546875" style="41"/>
    <col min="12290" max="12290" width="9.140625" style="41" customWidth="1"/>
    <col min="12291" max="12291" width="13.28515625" style="41" customWidth="1"/>
    <col min="12292" max="12292" width="12.28515625" style="41" customWidth="1"/>
    <col min="12293" max="12293" width="22" style="41" customWidth="1"/>
    <col min="12294" max="12294" width="18.5703125" style="41" customWidth="1"/>
    <col min="12295" max="12295" width="35.42578125" style="41" customWidth="1"/>
    <col min="12296" max="12296" width="14.85546875" style="41" customWidth="1"/>
    <col min="12297" max="12297" width="25.28515625" style="41" customWidth="1"/>
    <col min="12298" max="12298" width="15.28515625" style="41" customWidth="1"/>
    <col min="12299" max="12545" width="8.85546875" style="41"/>
    <col min="12546" max="12546" width="9.140625" style="41" customWidth="1"/>
    <col min="12547" max="12547" width="13.28515625" style="41" customWidth="1"/>
    <col min="12548" max="12548" width="12.28515625" style="41" customWidth="1"/>
    <col min="12549" max="12549" width="22" style="41" customWidth="1"/>
    <col min="12550" max="12550" width="18.5703125" style="41" customWidth="1"/>
    <col min="12551" max="12551" width="35.42578125" style="41" customWidth="1"/>
    <col min="12552" max="12552" width="14.85546875" style="41" customWidth="1"/>
    <col min="12553" max="12553" width="25.28515625" style="41" customWidth="1"/>
    <col min="12554" max="12554" width="15.28515625" style="41" customWidth="1"/>
    <col min="12555" max="12801" width="8.85546875" style="41"/>
    <col min="12802" max="12802" width="9.140625" style="41" customWidth="1"/>
    <col min="12803" max="12803" width="13.28515625" style="41" customWidth="1"/>
    <col min="12804" max="12804" width="12.28515625" style="41" customWidth="1"/>
    <col min="12805" max="12805" width="22" style="41" customWidth="1"/>
    <col min="12806" max="12806" width="18.5703125" style="41" customWidth="1"/>
    <col min="12807" max="12807" width="35.42578125" style="41" customWidth="1"/>
    <col min="12808" max="12808" width="14.85546875" style="41" customWidth="1"/>
    <col min="12809" max="12809" width="25.28515625" style="41" customWidth="1"/>
    <col min="12810" max="12810" width="15.28515625" style="41" customWidth="1"/>
    <col min="12811" max="13057" width="8.85546875" style="41"/>
    <col min="13058" max="13058" width="9.140625" style="41" customWidth="1"/>
    <col min="13059" max="13059" width="13.28515625" style="41" customWidth="1"/>
    <col min="13060" max="13060" width="12.28515625" style="41" customWidth="1"/>
    <col min="13061" max="13061" width="22" style="41" customWidth="1"/>
    <col min="13062" max="13062" width="18.5703125" style="41" customWidth="1"/>
    <col min="13063" max="13063" width="35.42578125" style="41" customWidth="1"/>
    <col min="13064" max="13064" width="14.85546875" style="41" customWidth="1"/>
    <col min="13065" max="13065" width="25.28515625" style="41" customWidth="1"/>
    <col min="13066" max="13066" width="15.28515625" style="41" customWidth="1"/>
    <col min="13067" max="13313" width="8.85546875" style="41"/>
    <col min="13314" max="13314" width="9.140625" style="41" customWidth="1"/>
    <col min="13315" max="13315" width="13.28515625" style="41" customWidth="1"/>
    <col min="13316" max="13316" width="12.28515625" style="41" customWidth="1"/>
    <col min="13317" max="13317" width="22" style="41" customWidth="1"/>
    <col min="13318" max="13318" width="18.5703125" style="41" customWidth="1"/>
    <col min="13319" max="13319" width="35.42578125" style="41" customWidth="1"/>
    <col min="13320" max="13320" width="14.85546875" style="41" customWidth="1"/>
    <col min="13321" max="13321" width="25.28515625" style="41" customWidth="1"/>
    <col min="13322" max="13322" width="15.28515625" style="41" customWidth="1"/>
    <col min="13323" max="13569" width="8.85546875" style="41"/>
    <col min="13570" max="13570" width="9.140625" style="41" customWidth="1"/>
    <col min="13571" max="13571" width="13.28515625" style="41" customWidth="1"/>
    <col min="13572" max="13572" width="12.28515625" style="41" customWidth="1"/>
    <col min="13573" max="13573" width="22" style="41" customWidth="1"/>
    <col min="13574" max="13574" width="18.5703125" style="41" customWidth="1"/>
    <col min="13575" max="13575" width="35.42578125" style="41" customWidth="1"/>
    <col min="13576" max="13576" width="14.85546875" style="41" customWidth="1"/>
    <col min="13577" max="13577" width="25.28515625" style="41" customWidth="1"/>
    <col min="13578" max="13578" width="15.28515625" style="41" customWidth="1"/>
    <col min="13579" max="13825" width="8.85546875" style="41"/>
    <col min="13826" max="13826" width="9.140625" style="41" customWidth="1"/>
    <col min="13827" max="13827" width="13.28515625" style="41" customWidth="1"/>
    <col min="13828" max="13828" width="12.28515625" style="41" customWidth="1"/>
    <col min="13829" max="13829" width="22" style="41" customWidth="1"/>
    <col min="13830" max="13830" width="18.5703125" style="41" customWidth="1"/>
    <col min="13831" max="13831" width="35.42578125" style="41" customWidth="1"/>
    <col min="13832" max="13832" width="14.85546875" style="41" customWidth="1"/>
    <col min="13833" max="13833" width="25.28515625" style="41" customWidth="1"/>
    <col min="13834" max="13834" width="15.28515625" style="41" customWidth="1"/>
    <col min="13835" max="14081" width="8.85546875" style="41"/>
    <col min="14082" max="14082" width="9.140625" style="41" customWidth="1"/>
    <col min="14083" max="14083" width="13.28515625" style="41" customWidth="1"/>
    <col min="14084" max="14084" width="12.28515625" style="41" customWidth="1"/>
    <col min="14085" max="14085" width="22" style="41" customWidth="1"/>
    <col min="14086" max="14086" width="18.5703125" style="41" customWidth="1"/>
    <col min="14087" max="14087" width="35.42578125" style="41" customWidth="1"/>
    <col min="14088" max="14088" width="14.85546875" style="41" customWidth="1"/>
    <col min="14089" max="14089" width="25.28515625" style="41" customWidth="1"/>
    <col min="14090" max="14090" width="15.28515625" style="41" customWidth="1"/>
    <col min="14091" max="14337" width="8.85546875" style="41"/>
    <col min="14338" max="14338" width="9.140625" style="41" customWidth="1"/>
    <col min="14339" max="14339" width="13.28515625" style="41" customWidth="1"/>
    <col min="14340" max="14340" width="12.28515625" style="41" customWidth="1"/>
    <col min="14341" max="14341" width="22" style="41" customWidth="1"/>
    <col min="14342" max="14342" width="18.5703125" style="41" customWidth="1"/>
    <col min="14343" max="14343" width="35.42578125" style="41" customWidth="1"/>
    <col min="14344" max="14344" width="14.85546875" style="41" customWidth="1"/>
    <col min="14345" max="14345" width="25.28515625" style="41" customWidth="1"/>
    <col min="14346" max="14346" width="15.28515625" style="41" customWidth="1"/>
    <col min="14347" max="14593" width="8.85546875" style="41"/>
    <col min="14594" max="14594" width="9.140625" style="41" customWidth="1"/>
    <col min="14595" max="14595" width="13.28515625" style="41" customWidth="1"/>
    <col min="14596" max="14596" width="12.28515625" style="41" customWidth="1"/>
    <col min="14597" max="14597" width="22" style="41" customWidth="1"/>
    <col min="14598" max="14598" width="18.5703125" style="41" customWidth="1"/>
    <col min="14599" max="14599" width="35.42578125" style="41" customWidth="1"/>
    <col min="14600" max="14600" width="14.85546875" style="41" customWidth="1"/>
    <col min="14601" max="14601" width="25.28515625" style="41" customWidth="1"/>
    <col min="14602" max="14602" width="15.28515625" style="41" customWidth="1"/>
    <col min="14603" max="14849" width="8.85546875" style="41"/>
    <col min="14850" max="14850" width="9.140625" style="41" customWidth="1"/>
    <col min="14851" max="14851" width="13.28515625" style="41" customWidth="1"/>
    <col min="14852" max="14852" width="12.28515625" style="41" customWidth="1"/>
    <col min="14853" max="14853" width="22" style="41" customWidth="1"/>
    <col min="14854" max="14854" width="18.5703125" style="41" customWidth="1"/>
    <col min="14855" max="14855" width="35.42578125" style="41" customWidth="1"/>
    <col min="14856" max="14856" width="14.85546875" style="41" customWidth="1"/>
    <col min="14857" max="14857" width="25.28515625" style="41" customWidth="1"/>
    <col min="14858" max="14858" width="15.28515625" style="41" customWidth="1"/>
    <col min="14859" max="15105" width="8.85546875" style="41"/>
    <col min="15106" max="15106" width="9.140625" style="41" customWidth="1"/>
    <col min="15107" max="15107" width="13.28515625" style="41" customWidth="1"/>
    <col min="15108" max="15108" width="12.28515625" style="41" customWidth="1"/>
    <col min="15109" max="15109" width="22" style="41" customWidth="1"/>
    <col min="15110" max="15110" width="18.5703125" style="41" customWidth="1"/>
    <col min="15111" max="15111" width="35.42578125" style="41" customWidth="1"/>
    <col min="15112" max="15112" width="14.85546875" style="41" customWidth="1"/>
    <col min="15113" max="15113" width="25.28515625" style="41" customWidth="1"/>
    <col min="15114" max="15114" width="15.28515625" style="41" customWidth="1"/>
    <col min="15115" max="15361" width="8.85546875" style="41"/>
    <col min="15362" max="15362" width="9.140625" style="41" customWidth="1"/>
    <col min="15363" max="15363" width="13.28515625" style="41" customWidth="1"/>
    <col min="15364" max="15364" width="12.28515625" style="41" customWidth="1"/>
    <col min="15365" max="15365" width="22" style="41" customWidth="1"/>
    <col min="15366" max="15366" width="18.5703125" style="41" customWidth="1"/>
    <col min="15367" max="15367" width="35.42578125" style="41" customWidth="1"/>
    <col min="15368" max="15368" width="14.85546875" style="41" customWidth="1"/>
    <col min="15369" max="15369" width="25.28515625" style="41" customWidth="1"/>
    <col min="15370" max="15370" width="15.28515625" style="41" customWidth="1"/>
    <col min="15371" max="15617" width="8.85546875" style="41"/>
    <col min="15618" max="15618" width="9.140625" style="41" customWidth="1"/>
    <col min="15619" max="15619" width="13.28515625" style="41" customWidth="1"/>
    <col min="15620" max="15620" width="12.28515625" style="41" customWidth="1"/>
    <col min="15621" max="15621" width="22" style="41" customWidth="1"/>
    <col min="15622" max="15622" width="18.5703125" style="41" customWidth="1"/>
    <col min="15623" max="15623" width="35.42578125" style="41" customWidth="1"/>
    <col min="15624" max="15624" width="14.85546875" style="41" customWidth="1"/>
    <col min="15625" max="15625" width="25.28515625" style="41" customWidth="1"/>
    <col min="15626" max="15626" width="15.28515625" style="41" customWidth="1"/>
    <col min="15627" max="15873" width="8.85546875" style="41"/>
    <col min="15874" max="15874" width="9.140625" style="41" customWidth="1"/>
    <col min="15875" max="15875" width="13.28515625" style="41" customWidth="1"/>
    <col min="15876" max="15876" width="12.28515625" style="41" customWidth="1"/>
    <col min="15877" max="15877" width="22" style="41" customWidth="1"/>
    <col min="15878" max="15878" width="18.5703125" style="41" customWidth="1"/>
    <col min="15879" max="15879" width="35.42578125" style="41" customWidth="1"/>
    <col min="15880" max="15880" width="14.85546875" style="41" customWidth="1"/>
    <col min="15881" max="15881" width="25.28515625" style="41" customWidth="1"/>
    <col min="15882" max="15882" width="15.28515625" style="41" customWidth="1"/>
    <col min="15883" max="16129" width="8.85546875" style="41"/>
    <col min="16130" max="16130" width="9.140625" style="41" customWidth="1"/>
    <col min="16131" max="16131" width="13.28515625" style="41" customWidth="1"/>
    <col min="16132" max="16132" width="12.28515625" style="41" customWidth="1"/>
    <col min="16133" max="16133" width="22" style="41" customWidth="1"/>
    <col min="16134" max="16134" width="18.5703125" style="41" customWidth="1"/>
    <col min="16135" max="16135" width="35.42578125" style="41" customWidth="1"/>
    <col min="16136" max="16136" width="14.85546875" style="41" customWidth="1"/>
    <col min="16137" max="16137" width="25.28515625" style="41" customWidth="1"/>
    <col min="16138" max="16138" width="15.28515625" style="41" customWidth="1"/>
    <col min="16139" max="16384" width="8.85546875" style="41"/>
  </cols>
  <sheetData>
    <row r="1" spans="1:11" ht="18.75">
      <c r="A1" s="513"/>
      <c r="J1" s="256" t="s">
        <v>211</v>
      </c>
    </row>
    <row r="2" spans="1:11" ht="18.75">
      <c r="A2" s="513"/>
      <c r="J2" s="256"/>
    </row>
    <row r="3" spans="1:11">
      <c r="A3" s="513"/>
      <c r="B3" s="40"/>
      <c r="J3" s="300"/>
    </row>
    <row r="4" spans="1:11" ht="18.75">
      <c r="A4" s="513"/>
      <c r="B4" s="515" t="s">
        <v>212</v>
      </c>
      <c r="C4" s="515"/>
      <c r="D4" s="515"/>
      <c r="E4" s="515"/>
      <c r="F4" s="515"/>
      <c r="G4" s="515"/>
      <c r="H4" s="515"/>
      <c r="I4" s="515"/>
      <c r="J4" s="515"/>
    </row>
    <row r="5" spans="1:11" ht="15.75">
      <c r="A5" s="513"/>
      <c r="C5" s="301"/>
      <c r="D5" s="301"/>
      <c r="E5" s="301"/>
      <c r="F5" s="302" t="s">
        <v>213</v>
      </c>
      <c r="G5" s="509" t="str">
        <f>LR!C6</f>
        <v>April 10, 2025 - May 10, 2025</v>
      </c>
      <c r="H5" s="509"/>
      <c r="I5" s="301"/>
      <c r="J5" s="301"/>
    </row>
    <row r="6" spans="1:11" ht="15.75">
      <c r="A6" s="513"/>
      <c r="B6" s="303"/>
      <c r="C6" s="303"/>
      <c r="D6" s="303"/>
      <c r="E6" s="303"/>
      <c r="F6" s="303"/>
      <c r="G6" s="304"/>
      <c r="H6" s="303"/>
      <c r="I6" s="303"/>
      <c r="J6" s="303"/>
    </row>
    <row r="7" spans="1:11">
      <c r="A7" s="513"/>
      <c r="B7" s="303"/>
      <c r="C7" s="303"/>
      <c r="D7" s="303"/>
      <c r="E7" s="303"/>
      <c r="F7" s="303"/>
      <c r="G7" s="303"/>
      <c r="H7" s="303"/>
      <c r="I7" s="303"/>
      <c r="J7" s="303"/>
    </row>
    <row r="8" spans="1:11">
      <c r="A8" s="513"/>
      <c r="B8" s="262" t="s">
        <v>1207</v>
      </c>
      <c r="C8" s="262" t="str">
        <f>UPPER('Data Entry'!C3)</f>
        <v/>
      </c>
      <c r="D8" s="262"/>
      <c r="E8" s="262"/>
      <c r="F8" s="42"/>
      <c r="G8" s="42"/>
      <c r="H8" s="305"/>
      <c r="I8" s="460" t="s">
        <v>214</v>
      </c>
      <c r="J8" s="460"/>
      <c r="K8" s="307"/>
    </row>
    <row r="9" spans="1:11">
      <c r="A9" s="513"/>
      <c r="B9" s="262" t="s">
        <v>215</v>
      </c>
      <c r="C9" s="42"/>
      <c r="D9" s="42"/>
      <c r="E9" s="42"/>
      <c r="F9" s="42"/>
      <c r="G9" s="42"/>
      <c r="H9" s="305"/>
      <c r="I9" s="460" t="s">
        <v>1201</v>
      </c>
      <c r="J9" s="460"/>
    </row>
    <row r="10" spans="1:11">
      <c r="A10" s="513"/>
      <c r="B10" s="262" t="s">
        <v>216</v>
      </c>
      <c r="C10" s="42"/>
      <c r="D10" s="510"/>
      <c r="E10" s="510"/>
      <c r="F10" s="42"/>
      <c r="G10" s="42"/>
      <c r="H10" s="305"/>
      <c r="I10" s="306"/>
      <c r="J10" s="42"/>
    </row>
    <row r="11" spans="1:11" ht="15.75" thickBot="1">
      <c r="A11" s="513"/>
      <c r="B11" s="42"/>
      <c r="C11" s="42"/>
      <c r="D11" s="42"/>
      <c r="E11" s="42"/>
      <c r="F11" s="42"/>
      <c r="G11" s="42"/>
      <c r="H11" s="305"/>
      <c r="I11" s="42"/>
      <c r="J11" s="42"/>
    </row>
    <row r="12" spans="1:11" ht="26.25" customHeight="1" thickBot="1">
      <c r="A12" s="513"/>
      <c r="B12" s="516" t="s">
        <v>217</v>
      </c>
      <c r="C12" s="517"/>
      <c r="D12" s="507" t="s">
        <v>218</v>
      </c>
      <c r="E12" s="507" t="s">
        <v>219</v>
      </c>
      <c r="F12" s="507" t="s">
        <v>220</v>
      </c>
      <c r="G12" s="511" t="s">
        <v>221</v>
      </c>
      <c r="H12" s="507" t="s">
        <v>59</v>
      </c>
      <c r="I12" s="511" t="s">
        <v>222</v>
      </c>
      <c r="J12" s="405" t="s">
        <v>43</v>
      </c>
    </row>
    <row r="13" spans="1:11" ht="29.25" customHeight="1" thickBot="1">
      <c r="A13" s="513"/>
      <c r="B13" s="308" t="s">
        <v>39</v>
      </c>
      <c r="C13" s="30" t="s">
        <v>223</v>
      </c>
      <c r="D13" s="514"/>
      <c r="E13" s="508"/>
      <c r="F13" s="508"/>
      <c r="G13" s="512"/>
      <c r="H13" s="508"/>
      <c r="I13" s="512"/>
      <c r="J13" s="433"/>
    </row>
    <row r="14" spans="1:11">
      <c r="A14" s="513"/>
      <c r="B14" s="24"/>
      <c r="C14" s="326"/>
      <c r="D14" s="339"/>
      <c r="E14" s="338"/>
      <c r="F14" s="309" t="str">
        <f>IF(B14&lt;&gt;"","08-00-0000","")</f>
        <v/>
      </c>
      <c r="G14" s="373"/>
      <c r="H14" s="25" t="str">
        <f t="shared" ref="H14:H33" si="0">IFERROR(VLOOKUP(I14,UACS,2,FALSE),"")</f>
        <v/>
      </c>
      <c r="I14" s="341"/>
      <c r="J14" s="342"/>
    </row>
    <row r="15" spans="1:11">
      <c r="A15" s="513"/>
      <c r="B15" s="26"/>
      <c r="C15" s="327"/>
      <c r="D15" s="340"/>
      <c r="E15" s="338"/>
      <c r="F15" s="309" t="str">
        <f t="shared" ref="F15:F33" si="1">IF(B15&lt;&gt;"","08-00-0000","")</f>
        <v/>
      </c>
      <c r="G15" s="373"/>
      <c r="H15" s="27" t="str">
        <f t="shared" si="0"/>
        <v/>
      </c>
      <c r="I15" s="341"/>
      <c r="J15" s="342"/>
    </row>
    <row r="16" spans="1:11">
      <c r="A16" s="513"/>
      <c r="B16" s="26"/>
      <c r="C16" s="328"/>
      <c r="D16" s="340"/>
      <c r="E16" s="338"/>
      <c r="F16" s="309" t="str">
        <f t="shared" si="1"/>
        <v/>
      </c>
      <c r="G16" s="373"/>
      <c r="H16" s="27" t="str">
        <f t="shared" si="0"/>
        <v/>
      </c>
      <c r="I16" s="341"/>
      <c r="J16" s="342"/>
    </row>
    <row r="17" spans="1:10">
      <c r="A17" s="513"/>
      <c r="B17" s="26"/>
      <c r="C17" s="328"/>
      <c r="D17" s="340"/>
      <c r="E17" s="338"/>
      <c r="F17" s="309" t="str">
        <f>IF(B17&lt;&gt;"","08-00-0000","")</f>
        <v/>
      </c>
      <c r="G17" s="373"/>
      <c r="H17" s="27" t="str">
        <f t="shared" si="0"/>
        <v/>
      </c>
      <c r="I17" s="341"/>
      <c r="J17" s="342"/>
    </row>
    <row r="18" spans="1:10">
      <c r="A18" s="513"/>
      <c r="B18" s="26"/>
      <c r="C18" s="328"/>
      <c r="D18" s="340"/>
      <c r="E18" s="338"/>
      <c r="F18" s="309" t="str">
        <f t="shared" si="1"/>
        <v/>
      </c>
      <c r="G18" s="373"/>
      <c r="H18" s="27" t="str">
        <f t="shared" si="0"/>
        <v/>
      </c>
      <c r="I18" s="341"/>
      <c r="J18" s="342"/>
    </row>
    <row r="19" spans="1:10">
      <c r="A19" s="513"/>
      <c r="B19" s="26"/>
      <c r="C19" s="328"/>
      <c r="D19" s="340"/>
      <c r="E19" s="338"/>
      <c r="F19" s="309" t="str">
        <f t="shared" si="1"/>
        <v/>
      </c>
      <c r="G19" s="373"/>
      <c r="H19" s="27" t="str">
        <f t="shared" si="0"/>
        <v/>
      </c>
      <c r="I19" s="341"/>
      <c r="J19" s="342"/>
    </row>
    <row r="20" spans="1:10">
      <c r="A20" s="513"/>
      <c r="B20" s="26"/>
      <c r="C20" s="328"/>
      <c r="D20" s="340"/>
      <c r="E20" s="338"/>
      <c r="F20" s="309" t="str">
        <f t="shared" si="1"/>
        <v/>
      </c>
      <c r="G20" s="373"/>
      <c r="H20" s="27" t="str">
        <f t="shared" si="0"/>
        <v/>
      </c>
      <c r="I20" s="341"/>
      <c r="J20" s="342"/>
    </row>
    <row r="21" spans="1:10">
      <c r="A21" s="513"/>
      <c r="B21" s="26"/>
      <c r="C21" s="328"/>
      <c r="D21" s="340"/>
      <c r="E21" s="338"/>
      <c r="F21" s="309" t="str">
        <f t="shared" si="1"/>
        <v/>
      </c>
      <c r="G21" s="373"/>
      <c r="H21" s="27" t="str">
        <f t="shared" si="0"/>
        <v/>
      </c>
      <c r="I21" s="341"/>
      <c r="J21" s="342"/>
    </row>
    <row r="22" spans="1:10">
      <c r="A22" s="513"/>
      <c r="B22" s="26"/>
      <c r="C22" s="328"/>
      <c r="D22" s="340"/>
      <c r="E22" s="338"/>
      <c r="F22" s="309" t="str">
        <f t="shared" si="1"/>
        <v/>
      </c>
      <c r="G22" s="373"/>
      <c r="H22" s="27" t="str">
        <f t="shared" si="0"/>
        <v/>
      </c>
      <c r="I22" s="341"/>
      <c r="J22" s="342"/>
    </row>
    <row r="23" spans="1:10">
      <c r="A23" s="513"/>
      <c r="B23" s="26"/>
      <c r="C23" s="328"/>
      <c r="D23" s="340"/>
      <c r="E23" s="338"/>
      <c r="F23" s="309" t="str">
        <f t="shared" si="1"/>
        <v/>
      </c>
      <c r="G23" s="373"/>
      <c r="H23" s="27" t="str">
        <f t="shared" si="0"/>
        <v/>
      </c>
      <c r="I23" s="341"/>
      <c r="J23" s="342"/>
    </row>
    <row r="24" spans="1:10">
      <c r="A24" s="513"/>
      <c r="B24" s="26"/>
      <c r="C24" s="328"/>
      <c r="D24" s="340"/>
      <c r="E24" s="338"/>
      <c r="F24" s="309" t="str">
        <f t="shared" si="1"/>
        <v/>
      </c>
      <c r="G24" s="373"/>
      <c r="H24" s="27" t="str">
        <f t="shared" si="0"/>
        <v/>
      </c>
      <c r="I24" s="341"/>
      <c r="J24" s="342"/>
    </row>
    <row r="25" spans="1:10">
      <c r="A25" s="513"/>
      <c r="B25" s="26"/>
      <c r="C25" s="328"/>
      <c r="D25" s="340"/>
      <c r="E25" s="338"/>
      <c r="F25" s="309" t="str">
        <f t="shared" si="1"/>
        <v/>
      </c>
      <c r="G25" s="373"/>
      <c r="H25" s="27" t="str">
        <f t="shared" si="0"/>
        <v/>
      </c>
      <c r="I25" s="341"/>
      <c r="J25" s="342"/>
    </row>
    <row r="26" spans="1:10">
      <c r="A26" s="513"/>
      <c r="B26" s="26"/>
      <c r="C26" s="328"/>
      <c r="D26" s="340"/>
      <c r="E26" s="338"/>
      <c r="F26" s="309" t="str">
        <f t="shared" si="1"/>
        <v/>
      </c>
      <c r="G26" s="373"/>
      <c r="H26" s="27" t="str">
        <f t="shared" si="0"/>
        <v/>
      </c>
      <c r="I26" s="341"/>
      <c r="J26" s="342"/>
    </row>
    <row r="27" spans="1:10">
      <c r="A27" s="513"/>
      <c r="B27" s="26"/>
      <c r="C27" s="328"/>
      <c r="D27" s="340"/>
      <c r="E27" s="338"/>
      <c r="F27" s="309" t="str">
        <f t="shared" si="1"/>
        <v/>
      </c>
      <c r="G27" s="373"/>
      <c r="H27" s="27" t="str">
        <f t="shared" si="0"/>
        <v/>
      </c>
      <c r="I27" s="341"/>
      <c r="J27" s="342"/>
    </row>
    <row r="28" spans="1:10">
      <c r="A28" s="513"/>
      <c r="B28" s="26"/>
      <c r="C28" s="328"/>
      <c r="D28" s="340"/>
      <c r="E28" s="338"/>
      <c r="F28" s="309" t="str">
        <f t="shared" si="1"/>
        <v/>
      </c>
      <c r="G28" s="373"/>
      <c r="H28" s="27" t="str">
        <f t="shared" si="0"/>
        <v/>
      </c>
      <c r="I28" s="341"/>
      <c r="J28" s="342"/>
    </row>
    <row r="29" spans="1:10">
      <c r="A29" s="513"/>
      <c r="B29" s="26"/>
      <c r="C29" s="328"/>
      <c r="D29" s="340"/>
      <c r="E29" s="338"/>
      <c r="F29" s="309" t="str">
        <f t="shared" si="1"/>
        <v/>
      </c>
      <c r="G29" s="373"/>
      <c r="H29" s="27" t="str">
        <f t="shared" si="0"/>
        <v/>
      </c>
      <c r="I29" s="341"/>
      <c r="J29" s="342"/>
    </row>
    <row r="30" spans="1:10">
      <c r="A30" s="513"/>
      <c r="B30" s="26"/>
      <c r="C30" s="328"/>
      <c r="D30" s="340"/>
      <c r="E30" s="338"/>
      <c r="F30" s="309" t="str">
        <f t="shared" si="1"/>
        <v/>
      </c>
      <c r="G30" s="373"/>
      <c r="H30" s="27" t="str">
        <f t="shared" si="0"/>
        <v/>
      </c>
      <c r="I30" s="341"/>
      <c r="J30" s="342"/>
    </row>
    <row r="31" spans="1:10">
      <c r="A31" s="513"/>
      <c r="B31" s="26"/>
      <c r="C31" s="328"/>
      <c r="D31" s="340"/>
      <c r="E31" s="338"/>
      <c r="F31" s="309" t="str">
        <f t="shared" si="1"/>
        <v/>
      </c>
      <c r="G31" s="373"/>
      <c r="H31" s="27" t="str">
        <f t="shared" si="0"/>
        <v/>
      </c>
      <c r="I31" s="341"/>
      <c r="J31" s="342"/>
    </row>
    <row r="32" spans="1:10">
      <c r="A32" s="513"/>
      <c r="B32" s="26"/>
      <c r="C32" s="328"/>
      <c r="D32" s="340"/>
      <c r="E32" s="338"/>
      <c r="F32" s="309" t="str">
        <f t="shared" si="1"/>
        <v/>
      </c>
      <c r="G32" s="373"/>
      <c r="H32" s="27" t="str">
        <f t="shared" si="0"/>
        <v/>
      </c>
      <c r="I32" s="341"/>
      <c r="J32" s="342"/>
    </row>
    <row r="33" spans="1:11">
      <c r="A33" s="513"/>
      <c r="B33" s="26"/>
      <c r="C33" s="328"/>
      <c r="D33" s="340"/>
      <c r="E33" s="338"/>
      <c r="F33" s="309" t="str">
        <f t="shared" si="1"/>
        <v/>
      </c>
      <c r="G33" s="373"/>
      <c r="H33" s="27" t="str">
        <f t="shared" si="0"/>
        <v/>
      </c>
      <c r="I33" s="341"/>
      <c r="J33" s="342"/>
    </row>
    <row r="34" spans="1:11" ht="15.75" thickBot="1">
      <c r="A34" s="513"/>
      <c r="B34" s="26"/>
      <c r="C34" s="329"/>
      <c r="D34" s="330"/>
      <c r="E34" s="311"/>
      <c r="F34" s="309"/>
      <c r="G34" s="312"/>
      <c r="H34" s="194"/>
      <c r="I34" s="310"/>
      <c r="J34" s="313">
        <f>SUM(J14:J33)</f>
        <v>0</v>
      </c>
    </row>
    <row r="35" spans="1:11">
      <c r="A35" s="513"/>
      <c r="B35" s="445" t="s">
        <v>224</v>
      </c>
      <c r="C35" s="518"/>
      <c r="D35" s="519"/>
      <c r="E35" s="518"/>
      <c r="F35" s="518"/>
      <c r="G35" s="518"/>
      <c r="H35" s="519"/>
      <c r="I35" s="518"/>
      <c r="J35" s="436"/>
      <c r="K35" s="40"/>
    </row>
    <row r="36" spans="1:11">
      <c r="A36" s="513"/>
      <c r="B36" s="520" t="s">
        <v>225</v>
      </c>
      <c r="C36" s="510"/>
      <c r="D36" s="510"/>
      <c r="E36" s="510"/>
      <c r="F36" s="510"/>
      <c r="G36" s="510"/>
      <c r="H36" s="510"/>
      <c r="I36" s="510"/>
      <c r="J36" s="521"/>
      <c r="K36" s="40"/>
    </row>
    <row r="37" spans="1:11">
      <c r="A37" s="513"/>
      <c r="B37" s="520" t="s">
        <v>226</v>
      </c>
      <c r="C37" s="510"/>
      <c r="D37" s="510"/>
      <c r="E37" s="510"/>
      <c r="F37" s="510"/>
      <c r="G37" s="510"/>
      <c r="H37" s="510"/>
      <c r="I37" s="510"/>
      <c r="J37" s="521"/>
      <c r="K37" s="40"/>
    </row>
    <row r="38" spans="1:11">
      <c r="A38" s="513"/>
      <c r="B38" s="522" t="s">
        <v>227</v>
      </c>
      <c r="C38" s="523"/>
      <c r="D38" s="523"/>
      <c r="E38" s="523"/>
      <c r="F38" s="523"/>
      <c r="G38" s="523"/>
      <c r="H38" s="523"/>
      <c r="I38" s="523"/>
      <c r="J38" s="524"/>
      <c r="K38" s="40"/>
    </row>
    <row r="39" spans="1:11">
      <c r="A39" s="513"/>
      <c r="B39" s="314"/>
      <c r="C39" s="315"/>
      <c r="D39" s="315"/>
      <c r="E39" s="315"/>
      <c r="F39" s="315"/>
      <c r="G39" s="315"/>
      <c r="H39" s="315"/>
      <c r="I39" s="315"/>
      <c r="J39" s="316"/>
      <c r="K39" s="40"/>
    </row>
    <row r="40" spans="1:11">
      <c r="A40" s="513"/>
      <c r="B40" s="443" t="str">
        <f>UPPER('Data Entry'!C4)</f>
        <v/>
      </c>
      <c r="C40" s="444"/>
      <c r="D40" s="444"/>
      <c r="E40" s="444"/>
      <c r="F40" s="444"/>
      <c r="G40" s="444"/>
      <c r="H40" s="444"/>
      <c r="I40" s="444"/>
      <c r="J40" s="450"/>
    </row>
    <row r="41" spans="1:11">
      <c r="A41" s="513"/>
      <c r="B41" s="504" t="s">
        <v>228</v>
      </c>
      <c r="C41" s="505"/>
      <c r="D41" s="505"/>
      <c r="E41" s="505"/>
      <c r="F41" s="505"/>
      <c r="G41" s="505"/>
      <c r="H41" s="505"/>
      <c r="I41" s="505"/>
      <c r="J41" s="506"/>
    </row>
    <row r="42" spans="1:11">
      <c r="A42" s="513"/>
      <c r="B42" s="235"/>
      <c r="C42" s="42"/>
      <c r="D42" s="42"/>
      <c r="E42" s="42"/>
      <c r="F42" s="42"/>
      <c r="G42" s="317">
        <f>'Data Entry'!C5</f>
        <v>0</v>
      </c>
      <c r="H42" s="318"/>
      <c r="I42" s="325" t="s">
        <v>229</v>
      </c>
      <c r="J42" s="236"/>
    </row>
    <row r="43" spans="1:11">
      <c r="A43" s="513"/>
      <c r="B43" s="235"/>
      <c r="C43" s="42"/>
      <c r="D43" s="42"/>
      <c r="E43" s="42"/>
      <c r="F43" s="42"/>
      <c r="G43" s="317" t="s">
        <v>230</v>
      </c>
      <c r="H43" s="317"/>
      <c r="I43" s="317" t="s">
        <v>39</v>
      </c>
      <c r="J43" s="236"/>
    </row>
    <row r="44" spans="1:11" ht="15.75">
      <c r="A44" s="513"/>
      <c r="B44" s="319"/>
      <c r="C44" s="320"/>
      <c r="D44" s="320"/>
      <c r="E44" s="320"/>
      <c r="F44" s="320"/>
      <c r="G44" s="321"/>
      <c r="H44" s="322"/>
      <c r="I44" s="322"/>
      <c r="J44" s="323"/>
    </row>
    <row r="45" spans="1:11">
      <c r="A45" s="252"/>
      <c r="B45" s="324"/>
      <c r="C45" s="324"/>
      <c r="D45" s="324"/>
      <c r="E45" s="324"/>
    </row>
    <row r="46" spans="1:11">
      <c r="A46" s="252"/>
    </row>
    <row r="47" spans="1:11">
      <c r="A47" s="252"/>
    </row>
    <row r="48" spans="1:11">
      <c r="A48" s="252"/>
    </row>
    <row r="49" spans="1:8">
      <c r="A49" s="252"/>
    </row>
    <row r="50" spans="1:8">
      <c r="A50" s="252"/>
    </row>
    <row r="51" spans="1:8">
      <c r="A51" s="252"/>
    </row>
    <row r="52" spans="1:8">
      <c r="A52" s="252"/>
      <c r="H52" s="41"/>
    </row>
    <row r="53" spans="1:8">
      <c r="A53" s="252"/>
      <c r="H53" s="41"/>
    </row>
    <row r="54" spans="1:8">
      <c r="A54" s="252"/>
      <c r="H54" s="41"/>
    </row>
  </sheetData>
  <sheetProtection algorithmName="SHA-512" hashValue="k0EHds6vzhad+I7VbUpgIDxCO9ip57pfO/lL6wzC6dchkpkut9oL5tsFNOOIK2MxQF2H7cjKrzlmi9Tlj/Vv9A==" saltValue="yb2wz2Utq1ETHphBZCJ1yQ==" spinCount="100000" sheet="1" formatCells="0" formatColumns="0" selectLockedCells="1"/>
  <mergeCells count="20">
    <mergeCell ref="A1:A44"/>
    <mergeCell ref="D12:D13"/>
    <mergeCell ref="E12:E13"/>
    <mergeCell ref="F12:F13"/>
    <mergeCell ref="G12:G13"/>
    <mergeCell ref="B4:J4"/>
    <mergeCell ref="B12:C12"/>
    <mergeCell ref="B35:J35"/>
    <mergeCell ref="B36:J36"/>
    <mergeCell ref="B37:J37"/>
    <mergeCell ref="B38:J38"/>
    <mergeCell ref="B40:J40"/>
    <mergeCell ref="B41:J41"/>
    <mergeCell ref="I9:J9"/>
    <mergeCell ref="I8:J8"/>
    <mergeCell ref="H12:H13"/>
    <mergeCell ref="G5:H5"/>
    <mergeCell ref="D10:E10"/>
    <mergeCell ref="I12:I13"/>
    <mergeCell ref="J12:J13"/>
  </mergeCells>
  <phoneticPr fontId="61" type="noConversion"/>
  <pageMargins left="0.70866141732283505" right="0.70866141732283505" top="0.74803149606299202" bottom="0.74803149606299202" header="0.31496062992126" footer="0.31496062992126"/>
  <pageSetup paperSize="9" scale="72"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3DFC3CB-8212-4123-8E94-5C0DA3044048}">
          <x14:formula1>
            <xm:f>UACS!$A$2:$A$151</xm:f>
          </x14:formula1>
          <xm:sqref>I14:I33</xm:sqref>
        </x14:dataValidation>
        <x14:dataValidation type="list" allowBlank="1" showInputMessage="1" showErrorMessage="1" xr:uid="{835C8F82-D663-4750-8B0C-B443C5165D47}">
          <x14:formula1>
            <xm:f>Suppliers!$B$2:$B$338</xm:f>
          </x14:formula1>
          <xm:sqref>G14:G33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B013B-E50A-4D98-A6A7-9EDA5C5678DE}">
  <sheetPr codeName="Sheet11">
    <pageSetUpPr fitToPage="1"/>
  </sheetPr>
  <dimension ref="A1:L68"/>
  <sheetViews>
    <sheetView zoomScale="44" zoomScaleNormal="110" zoomScaleSheetLayoutView="100" workbookViewId="0">
      <selection activeCell="G64" sqref="G64:I64"/>
    </sheetView>
  </sheetViews>
  <sheetFormatPr defaultColWidth="9.140625" defaultRowHeight="15"/>
  <cols>
    <col min="1" max="1" width="16.28515625" style="174" customWidth="1"/>
    <col min="2" max="2" width="10.5703125" style="174" customWidth="1"/>
    <col min="3" max="3" width="30.7109375" style="174" customWidth="1"/>
    <col min="4" max="4" width="19.7109375" style="174" customWidth="1"/>
    <col min="5" max="5" width="11.85546875" style="174" customWidth="1"/>
    <col min="6" max="6" width="9.7109375" style="174" customWidth="1"/>
    <col min="7" max="7" width="18.42578125" style="174" customWidth="1"/>
    <col min="8" max="8" width="14.5703125" style="174" customWidth="1"/>
    <col min="9" max="9" width="27.140625" style="174" customWidth="1"/>
    <col min="10" max="10" width="24.7109375" style="174" customWidth="1"/>
    <col min="11" max="11" width="2.28515625" style="174" customWidth="1"/>
    <col min="12" max="16384" width="9.140625" style="174"/>
  </cols>
  <sheetData>
    <row r="1" spans="1:12" ht="22.5" customHeight="1">
      <c r="A1" s="173"/>
      <c r="B1" s="173"/>
      <c r="C1" s="173"/>
      <c r="D1" s="173"/>
      <c r="E1" s="173"/>
      <c r="F1" s="173"/>
      <c r="G1" s="173"/>
      <c r="H1" s="173"/>
      <c r="I1" s="525" t="s">
        <v>1183</v>
      </c>
      <c r="J1" s="525"/>
    </row>
    <row r="2" spans="1:12" ht="15.75" customHeight="1">
      <c r="A2" s="173"/>
      <c r="B2" s="173"/>
      <c r="C2" s="173"/>
      <c r="D2" s="173"/>
      <c r="E2" s="173"/>
      <c r="F2" s="173"/>
      <c r="G2" s="173"/>
      <c r="H2" s="173"/>
      <c r="I2" s="175"/>
      <c r="J2" s="175"/>
    </row>
    <row r="3" spans="1:12" ht="15.75" customHeight="1">
      <c r="A3" s="173"/>
      <c r="B3" s="173"/>
      <c r="C3" s="173"/>
      <c r="D3" s="173"/>
      <c r="E3" s="173"/>
      <c r="F3" s="173"/>
      <c r="G3" s="173"/>
      <c r="H3" s="173"/>
      <c r="I3" s="176"/>
      <c r="J3" s="176"/>
    </row>
    <row r="4" spans="1:12" ht="18.75">
      <c r="A4" s="526" t="s">
        <v>1184</v>
      </c>
      <c r="B4" s="526"/>
      <c r="C4" s="526"/>
      <c r="D4" s="526"/>
      <c r="E4" s="526"/>
      <c r="F4" s="526"/>
      <c r="G4" s="526"/>
      <c r="H4" s="526"/>
      <c r="I4" s="526"/>
      <c r="J4" s="526"/>
    </row>
    <row r="5" spans="1:12" ht="16.899999999999999" customHeight="1">
      <c r="A5" s="526" t="s">
        <v>1202</v>
      </c>
      <c r="B5" s="526"/>
      <c r="C5" s="526"/>
      <c r="D5" s="526"/>
      <c r="E5" s="526"/>
      <c r="F5" s="526"/>
      <c r="G5" s="526"/>
      <c r="H5" s="526"/>
      <c r="I5" s="526"/>
      <c r="J5" s="526"/>
    </row>
    <row r="6" spans="1:12" ht="15.75" customHeight="1">
      <c r="A6" s="177"/>
      <c r="B6" s="178"/>
      <c r="C6" s="178"/>
      <c r="D6" s="178"/>
      <c r="E6" s="178"/>
      <c r="F6" s="178"/>
      <c r="G6" s="178"/>
      <c r="H6" s="178"/>
      <c r="I6" s="178"/>
      <c r="J6" s="178"/>
    </row>
    <row r="7" spans="1:12">
      <c r="A7" s="179" t="s">
        <v>1185</v>
      </c>
      <c r="B7" s="180"/>
      <c r="C7" s="180"/>
      <c r="D7" s="178"/>
      <c r="E7" s="178"/>
      <c r="F7" s="178"/>
      <c r="G7" s="178"/>
      <c r="H7" s="178"/>
      <c r="I7" s="178"/>
      <c r="J7" s="178"/>
      <c r="L7" s="333"/>
    </row>
    <row r="8" spans="1:12" ht="32.25" customHeight="1">
      <c r="A8" s="179" t="s">
        <v>1186</v>
      </c>
      <c r="B8" s="180"/>
      <c r="C8" s="180"/>
      <c r="D8" s="181"/>
      <c r="E8" s="181"/>
      <c r="F8" s="181"/>
      <c r="G8" s="181"/>
      <c r="H8" s="527" t="s">
        <v>1187</v>
      </c>
      <c r="I8" s="527"/>
      <c r="J8" s="527"/>
    </row>
    <row r="9" spans="1:12" ht="19.5" customHeight="1" thickBot="1">
      <c r="A9" s="181"/>
      <c r="B9" s="181"/>
      <c r="C9" s="181"/>
      <c r="D9" s="181"/>
      <c r="E9" s="181"/>
      <c r="F9" s="181"/>
      <c r="G9" s="181"/>
      <c r="H9" s="181"/>
      <c r="I9" s="181"/>
      <c r="J9" s="181"/>
    </row>
    <row r="10" spans="1:12" ht="30" customHeight="1">
      <c r="A10" s="528" t="str">
        <f>UPPER('Data Entry'!C4)</f>
        <v/>
      </c>
      <c r="B10" s="529"/>
      <c r="C10" s="530"/>
      <c r="D10" s="528">
        <f>'Data Entry'!C5</f>
        <v>0</v>
      </c>
      <c r="E10" s="529"/>
      <c r="F10" s="529"/>
      <c r="G10" s="529"/>
      <c r="H10" s="530"/>
      <c r="I10" s="531" t="str">
        <f>UPPER('Data Entry'!C3)</f>
        <v/>
      </c>
      <c r="J10" s="532"/>
    </row>
    <row r="11" spans="1:12" s="182" customFormat="1" ht="24" customHeight="1" thickBot="1">
      <c r="A11" s="541" t="s">
        <v>1188</v>
      </c>
      <c r="B11" s="542"/>
      <c r="C11" s="543"/>
      <c r="D11" s="541" t="s">
        <v>230</v>
      </c>
      <c r="E11" s="542"/>
      <c r="F11" s="542"/>
      <c r="G11" s="542"/>
      <c r="H11" s="543"/>
      <c r="I11" s="541" t="s">
        <v>1189</v>
      </c>
      <c r="J11" s="543"/>
    </row>
    <row r="12" spans="1:12" s="183" customFormat="1" ht="40.5" customHeight="1">
      <c r="A12" s="544" t="s">
        <v>39</v>
      </c>
      <c r="B12" s="546" t="s">
        <v>1200</v>
      </c>
      <c r="C12" s="548" t="s">
        <v>221</v>
      </c>
      <c r="D12" s="549"/>
      <c r="E12" s="552" t="s">
        <v>1190</v>
      </c>
      <c r="F12" s="548" t="s">
        <v>222</v>
      </c>
      <c r="G12" s="549"/>
      <c r="H12" s="554" t="s">
        <v>1191</v>
      </c>
      <c r="I12" s="544" t="s">
        <v>1192</v>
      </c>
      <c r="J12" s="533" t="s">
        <v>1193</v>
      </c>
    </row>
    <row r="13" spans="1:12" s="183" customFormat="1" ht="40.5" customHeight="1" thickBot="1">
      <c r="A13" s="545"/>
      <c r="B13" s="547"/>
      <c r="C13" s="550"/>
      <c r="D13" s="551"/>
      <c r="E13" s="553"/>
      <c r="F13" s="550"/>
      <c r="G13" s="551"/>
      <c r="H13" s="555"/>
      <c r="I13" s="545"/>
      <c r="J13" s="534"/>
    </row>
    <row r="14" spans="1:12">
      <c r="A14" s="201">
        <v>45717</v>
      </c>
      <c r="B14" s="204"/>
      <c r="C14" s="535" t="s">
        <v>1203</v>
      </c>
      <c r="D14" s="536"/>
      <c r="E14" s="200" t="str">
        <f t="shared" ref="E14:E53" si="0">IFERROR(VLOOKUP(F14,UACSTABLE,2,FALSE),"")</f>
        <v/>
      </c>
      <c r="F14" s="537"/>
      <c r="G14" s="538"/>
      <c r="H14" s="207">
        <v>500</v>
      </c>
      <c r="I14" s="207"/>
      <c r="J14" s="207">
        <f>H14</f>
        <v>500</v>
      </c>
    </row>
    <row r="15" spans="1:12">
      <c r="A15" s="202">
        <v>45727</v>
      </c>
      <c r="B15" s="205"/>
      <c r="C15" s="537" t="s">
        <v>1204</v>
      </c>
      <c r="D15" s="538"/>
      <c r="E15" s="200" t="str">
        <f t="shared" si="0"/>
        <v/>
      </c>
      <c r="F15" s="537"/>
      <c r="G15" s="538"/>
      <c r="H15" s="216">
        <v>37443.61</v>
      </c>
      <c r="I15" s="208"/>
      <c r="J15" s="208">
        <f>J14+H15-I15</f>
        <v>37943.61</v>
      </c>
    </row>
    <row r="16" spans="1:12">
      <c r="A16" s="202">
        <v>45730</v>
      </c>
      <c r="B16" s="205">
        <v>6670</v>
      </c>
      <c r="C16" s="537" t="s">
        <v>542</v>
      </c>
      <c r="D16" s="538"/>
      <c r="E16" s="200">
        <f t="shared" si="0"/>
        <v>5020301002</v>
      </c>
      <c r="F16" s="539" t="s">
        <v>73</v>
      </c>
      <c r="G16" s="540"/>
      <c r="H16" s="208"/>
      <c r="I16" s="208">
        <v>24264.54</v>
      </c>
      <c r="J16" s="208">
        <f>J15+H16-I16</f>
        <v>13679.07</v>
      </c>
    </row>
    <row r="17" spans="1:10">
      <c r="A17" s="202">
        <v>45730</v>
      </c>
      <c r="B17" s="205">
        <v>6671</v>
      </c>
      <c r="C17" s="539" t="s">
        <v>1199</v>
      </c>
      <c r="D17" s="540"/>
      <c r="E17" s="200">
        <f t="shared" si="0"/>
        <v>5020301002</v>
      </c>
      <c r="F17" s="539" t="s">
        <v>73</v>
      </c>
      <c r="G17" s="540"/>
      <c r="H17" s="208"/>
      <c r="I17" s="208">
        <v>480</v>
      </c>
      <c r="J17" s="208">
        <f t="shared" ref="J17:J53" si="1">J16+H17-I17</f>
        <v>13199.07</v>
      </c>
    </row>
    <row r="18" spans="1:10">
      <c r="A18" s="202">
        <v>45730</v>
      </c>
      <c r="B18" s="205">
        <v>6672</v>
      </c>
      <c r="C18" s="539" t="s">
        <v>344</v>
      </c>
      <c r="D18" s="540"/>
      <c r="E18" s="200">
        <f t="shared" si="0"/>
        <v>5020301002</v>
      </c>
      <c r="F18" s="539" t="s">
        <v>73</v>
      </c>
      <c r="G18" s="540"/>
      <c r="H18" s="208"/>
      <c r="I18" s="208">
        <v>1499.07</v>
      </c>
      <c r="J18" s="208">
        <f t="shared" si="1"/>
        <v>11700</v>
      </c>
    </row>
    <row r="19" spans="1:10">
      <c r="A19" s="202">
        <v>45730</v>
      </c>
      <c r="B19" s="205">
        <v>6673</v>
      </c>
      <c r="C19" s="539" t="s">
        <v>1199</v>
      </c>
      <c r="D19" s="540"/>
      <c r="E19" s="200">
        <f t="shared" si="0"/>
        <v>5020301002</v>
      </c>
      <c r="F19" s="539" t="s">
        <v>73</v>
      </c>
      <c r="G19" s="540"/>
      <c r="H19" s="208"/>
      <c r="I19" s="208">
        <v>11200</v>
      </c>
      <c r="J19" s="208">
        <f t="shared" si="1"/>
        <v>500</v>
      </c>
    </row>
    <row r="20" spans="1:10">
      <c r="A20" s="202"/>
      <c r="B20" s="205"/>
      <c r="C20" s="537"/>
      <c r="D20" s="538"/>
      <c r="E20" s="200" t="str">
        <f t="shared" si="0"/>
        <v/>
      </c>
      <c r="F20" s="539"/>
      <c r="G20" s="540"/>
      <c r="H20" s="208"/>
      <c r="I20" s="208"/>
      <c r="J20" s="208">
        <f t="shared" si="1"/>
        <v>500</v>
      </c>
    </row>
    <row r="21" spans="1:10">
      <c r="A21" s="202"/>
      <c r="B21" s="205"/>
      <c r="C21" s="537"/>
      <c r="D21" s="538"/>
      <c r="E21" s="200" t="str">
        <f t="shared" si="0"/>
        <v/>
      </c>
      <c r="F21" s="539"/>
      <c r="G21" s="540"/>
      <c r="H21" s="208"/>
      <c r="I21" s="208"/>
      <c r="J21" s="208">
        <f t="shared" si="1"/>
        <v>500</v>
      </c>
    </row>
    <row r="22" spans="1:10">
      <c r="A22" s="202"/>
      <c r="B22" s="205"/>
      <c r="C22" s="537"/>
      <c r="D22" s="538"/>
      <c r="E22" s="200" t="str">
        <f t="shared" si="0"/>
        <v/>
      </c>
      <c r="F22" s="539"/>
      <c r="G22" s="540"/>
      <c r="H22" s="208"/>
      <c r="I22" s="208"/>
      <c r="J22" s="208">
        <f t="shared" si="1"/>
        <v>500</v>
      </c>
    </row>
    <row r="23" spans="1:10">
      <c r="A23" s="202"/>
      <c r="B23" s="205"/>
      <c r="C23" s="537"/>
      <c r="D23" s="538"/>
      <c r="E23" s="200" t="str">
        <f t="shared" si="0"/>
        <v/>
      </c>
      <c r="F23" s="539"/>
      <c r="G23" s="540"/>
      <c r="H23" s="208"/>
      <c r="I23" s="208"/>
      <c r="J23" s="208">
        <f t="shared" si="1"/>
        <v>500</v>
      </c>
    </row>
    <row r="24" spans="1:10">
      <c r="A24" s="202"/>
      <c r="B24" s="205"/>
      <c r="C24" s="537"/>
      <c r="D24" s="538"/>
      <c r="E24" s="200" t="str">
        <f t="shared" si="0"/>
        <v/>
      </c>
      <c r="F24" s="539"/>
      <c r="G24" s="540"/>
      <c r="H24" s="208"/>
      <c r="I24" s="208"/>
      <c r="J24" s="208">
        <f t="shared" si="1"/>
        <v>500</v>
      </c>
    </row>
    <row r="25" spans="1:10">
      <c r="A25" s="202"/>
      <c r="B25" s="205"/>
      <c r="C25" s="537"/>
      <c r="D25" s="538"/>
      <c r="E25" s="200" t="str">
        <f t="shared" si="0"/>
        <v/>
      </c>
      <c r="F25" s="539"/>
      <c r="G25" s="540"/>
      <c r="H25" s="208"/>
      <c r="I25" s="208"/>
      <c r="J25" s="208">
        <f t="shared" si="1"/>
        <v>500</v>
      </c>
    </row>
    <row r="26" spans="1:10">
      <c r="A26" s="202"/>
      <c r="B26" s="205"/>
      <c r="C26" s="537"/>
      <c r="D26" s="538"/>
      <c r="E26" s="200" t="str">
        <f t="shared" si="0"/>
        <v/>
      </c>
      <c r="F26" s="539"/>
      <c r="G26" s="540"/>
      <c r="H26" s="208"/>
      <c r="I26" s="208"/>
      <c r="J26" s="208">
        <f t="shared" si="1"/>
        <v>500</v>
      </c>
    </row>
    <row r="27" spans="1:10">
      <c r="A27" s="202"/>
      <c r="B27" s="205"/>
      <c r="C27" s="537"/>
      <c r="D27" s="538"/>
      <c r="E27" s="200" t="str">
        <f t="shared" si="0"/>
        <v/>
      </c>
      <c r="F27" s="539"/>
      <c r="G27" s="540"/>
      <c r="H27" s="208"/>
      <c r="I27" s="208"/>
      <c r="J27" s="208">
        <f t="shared" si="1"/>
        <v>500</v>
      </c>
    </row>
    <row r="28" spans="1:10">
      <c r="A28" s="202"/>
      <c r="B28" s="205"/>
      <c r="C28" s="537"/>
      <c r="D28" s="538"/>
      <c r="E28" s="200" t="str">
        <f t="shared" si="0"/>
        <v/>
      </c>
      <c r="F28" s="539"/>
      <c r="G28" s="540"/>
      <c r="H28" s="208"/>
      <c r="I28" s="208"/>
      <c r="J28" s="208">
        <f t="shared" si="1"/>
        <v>500</v>
      </c>
    </row>
    <row r="29" spans="1:10">
      <c r="A29" s="202"/>
      <c r="B29" s="205"/>
      <c r="C29" s="537"/>
      <c r="D29" s="538"/>
      <c r="E29" s="200" t="str">
        <f t="shared" si="0"/>
        <v/>
      </c>
      <c r="F29" s="539"/>
      <c r="G29" s="540"/>
      <c r="H29" s="208"/>
      <c r="I29" s="208"/>
      <c r="J29" s="208">
        <f t="shared" si="1"/>
        <v>500</v>
      </c>
    </row>
    <row r="30" spans="1:10">
      <c r="A30" s="202"/>
      <c r="B30" s="205"/>
      <c r="C30" s="537"/>
      <c r="D30" s="538"/>
      <c r="E30" s="200" t="str">
        <f t="shared" si="0"/>
        <v/>
      </c>
      <c r="F30" s="539"/>
      <c r="G30" s="540"/>
      <c r="H30" s="208"/>
      <c r="I30" s="208"/>
      <c r="J30" s="208">
        <f t="shared" si="1"/>
        <v>500</v>
      </c>
    </row>
    <row r="31" spans="1:10">
      <c r="A31" s="202"/>
      <c r="B31" s="205"/>
      <c r="C31" s="537"/>
      <c r="D31" s="538"/>
      <c r="E31" s="200" t="str">
        <f t="shared" si="0"/>
        <v/>
      </c>
      <c r="F31" s="539"/>
      <c r="G31" s="540"/>
      <c r="H31" s="208"/>
      <c r="I31" s="208"/>
      <c r="J31" s="208">
        <f t="shared" si="1"/>
        <v>500</v>
      </c>
    </row>
    <row r="32" spans="1:10">
      <c r="A32" s="202"/>
      <c r="B32" s="205"/>
      <c r="C32" s="537"/>
      <c r="D32" s="538"/>
      <c r="E32" s="200" t="str">
        <f t="shared" si="0"/>
        <v/>
      </c>
      <c r="F32" s="539"/>
      <c r="G32" s="540"/>
      <c r="H32" s="208"/>
      <c r="I32" s="208"/>
      <c r="J32" s="208">
        <f t="shared" si="1"/>
        <v>500</v>
      </c>
    </row>
    <row r="33" spans="1:10">
      <c r="A33" s="202"/>
      <c r="B33" s="205"/>
      <c r="C33" s="537"/>
      <c r="D33" s="538"/>
      <c r="E33" s="200" t="str">
        <f t="shared" si="0"/>
        <v/>
      </c>
      <c r="F33" s="539"/>
      <c r="G33" s="540"/>
      <c r="H33" s="208"/>
      <c r="I33" s="208"/>
      <c r="J33" s="208">
        <f t="shared" si="1"/>
        <v>500</v>
      </c>
    </row>
    <row r="34" spans="1:10">
      <c r="A34" s="202"/>
      <c r="B34" s="205"/>
      <c r="C34" s="537"/>
      <c r="D34" s="538"/>
      <c r="E34" s="200" t="str">
        <f t="shared" si="0"/>
        <v/>
      </c>
      <c r="F34" s="539"/>
      <c r="G34" s="540"/>
      <c r="H34" s="208"/>
      <c r="I34" s="208"/>
      <c r="J34" s="208">
        <f t="shared" si="1"/>
        <v>500</v>
      </c>
    </row>
    <row r="35" spans="1:10">
      <c r="A35" s="202"/>
      <c r="B35" s="205"/>
      <c r="C35" s="537"/>
      <c r="D35" s="538"/>
      <c r="E35" s="200" t="str">
        <f t="shared" si="0"/>
        <v/>
      </c>
      <c r="F35" s="539"/>
      <c r="G35" s="540"/>
      <c r="H35" s="208"/>
      <c r="I35" s="208"/>
      <c r="J35" s="208">
        <f>J34+H35-I35</f>
        <v>500</v>
      </c>
    </row>
    <row r="36" spans="1:10">
      <c r="A36" s="202"/>
      <c r="B36" s="205"/>
      <c r="C36" s="537"/>
      <c r="D36" s="538"/>
      <c r="E36" s="200" t="str">
        <f t="shared" si="0"/>
        <v/>
      </c>
      <c r="F36" s="539"/>
      <c r="G36" s="540"/>
      <c r="H36" s="208"/>
      <c r="I36" s="208"/>
      <c r="J36" s="208">
        <f t="shared" si="1"/>
        <v>500</v>
      </c>
    </row>
    <row r="37" spans="1:10">
      <c r="A37" s="202"/>
      <c r="B37" s="205"/>
      <c r="C37" s="537"/>
      <c r="D37" s="538"/>
      <c r="E37" s="200" t="str">
        <f t="shared" si="0"/>
        <v/>
      </c>
      <c r="F37" s="539"/>
      <c r="G37" s="540"/>
      <c r="H37" s="208"/>
      <c r="I37" s="208"/>
      <c r="J37" s="208">
        <f t="shared" si="1"/>
        <v>500</v>
      </c>
    </row>
    <row r="38" spans="1:10">
      <c r="A38" s="202"/>
      <c r="B38" s="205"/>
      <c r="C38" s="537"/>
      <c r="D38" s="538"/>
      <c r="E38" s="200" t="str">
        <f t="shared" si="0"/>
        <v/>
      </c>
      <c r="F38" s="539"/>
      <c r="G38" s="540"/>
      <c r="H38" s="208"/>
      <c r="I38" s="208"/>
      <c r="J38" s="208">
        <f t="shared" si="1"/>
        <v>500</v>
      </c>
    </row>
    <row r="39" spans="1:10">
      <c r="A39" s="202"/>
      <c r="B39" s="205"/>
      <c r="C39" s="537"/>
      <c r="D39" s="538"/>
      <c r="E39" s="200" t="str">
        <f t="shared" si="0"/>
        <v/>
      </c>
      <c r="F39" s="539"/>
      <c r="G39" s="540"/>
      <c r="H39" s="208"/>
      <c r="I39" s="208"/>
      <c r="J39" s="208">
        <f t="shared" si="1"/>
        <v>500</v>
      </c>
    </row>
    <row r="40" spans="1:10">
      <c r="A40" s="202"/>
      <c r="B40" s="205"/>
      <c r="C40" s="537"/>
      <c r="D40" s="538"/>
      <c r="E40" s="200" t="str">
        <f t="shared" si="0"/>
        <v/>
      </c>
      <c r="F40" s="539"/>
      <c r="G40" s="540"/>
      <c r="H40" s="208"/>
      <c r="I40" s="208"/>
      <c r="J40" s="208">
        <f t="shared" si="1"/>
        <v>500</v>
      </c>
    </row>
    <row r="41" spans="1:10">
      <c r="A41" s="202"/>
      <c r="B41" s="205"/>
      <c r="C41" s="537"/>
      <c r="D41" s="538"/>
      <c r="E41" s="200" t="str">
        <f t="shared" si="0"/>
        <v/>
      </c>
      <c r="F41" s="539"/>
      <c r="G41" s="540"/>
      <c r="H41" s="208"/>
      <c r="I41" s="208"/>
      <c r="J41" s="208">
        <f t="shared" si="1"/>
        <v>500</v>
      </c>
    </row>
    <row r="42" spans="1:10">
      <c r="A42" s="202"/>
      <c r="B42" s="205"/>
      <c r="C42" s="537"/>
      <c r="D42" s="538"/>
      <c r="E42" s="200" t="str">
        <f t="shared" si="0"/>
        <v/>
      </c>
      <c r="F42" s="539"/>
      <c r="G42" s="540"/>
      <c r="H42" s="208"/>
      <c r="I42" s="208"/>
      <c r="J42" s="208">
        <f t="shared" si="1"/>
        <v>500</v>
      </c>
    </row>
    <row r="43" spans="1:10">
      <c r="A43" s="202"/>
      <c r="B43" s="205"/>
      <c r="C43" s="537"/>
      <c r="D43" s="538"/>
      <c r="E43" s="200" t="str">
        <f t="shared" si="0"/>
        <v/>
      </c>
      <c r="F43" s="539"/>
      <c r="G43" s="540"/>
      <c r="H43" s="208"/>
      <c r="I43" s="208"/>
      <c r="J43" s="208">
        <f t="shared" si="1"/>
        <v>500</v>
      </c>
    </row>
    <row r="44" spans="1:10">
      <c r="A44" s="202"/>
      <c r="B44" s="205"/>
      <c r="C44" s="537"/>
      <c r="D44" s="538"/>
      <c r="E44" s="200" t="str">
        <f t="shared" si="0"/>
        <v/>
      </c>
      <c r="F44" s="539"/>
      <c r="G44" s="540"/>
      <c r="H44" s="208"/>
      <c r="I44" s="208"/>
      <c r="J44" s="208">
        <f t="shared" si="1"/>
        <v>500</v>
      </c>
    </row>
    <row r="45" spans="1:10">
      <c r="A45" s="202"/>
      <c r="B45" s="205"/>
      <c r="C45" s="537"/>
      <c r="D45" s="538"/>
      <c r="E45" s="200" t="str">
        <f t="shared" si="0"/>
        <v/>
      </c>
      <c r="F45" s="539"/>
      <c r="G45" s="540"/>
      <c r="H45" s="208"/>
      <c r="I45" s="208"/>
      <c r="J45" s="208">
        <f t="shared" si="1"/>
        <v>500</v>
      </c>
    </row>
    <row r="46" spans="1:10">
      <c r="A46" s="202"/>
      <c r="B46" s="205"/>
      <c r="C46" s="537"/>
      <c r="D46" s="538"/>
      <c r="E46" s="200" t="str">
        <f t="shared" si="0"/>
        <v/>
      </c>
      <c r="F46" s="539"/>
      <c r="G46" s="540"/>
      <c r="H46" s="208"/>
      <c r="I46" s="208"/>
      <c r="J46" s="208">
        <f t="shared" si="1"/>
        <v>500</v>
      </c>
    </row>
    <row r="47" spans="1:10">
      <c r="A47" s="202"/>
      <c r="B47" s="205"/>
      <c r="C47" s="537"/>
      <c r="D47" s="538"/>
      <c r="E47" s="200" t="str">
        <f t="shared" si="0"/>
        <v/>
      </c>
      <c r="F47" s="539"/>
      <c r="G47" s="540"/>
      <c r="H47" s="208"/>
      <c r="I47" s="208"/>
      <c r="J47" s="208">
        <f t="shared" si="1"/>
        <v>500</v>
      </c>
    </row>
    <row r="48" spans="1:10">
      <c r="A48" s="202"/>
      <c r="B48" s="205"/>
      <c r="C48" s="537"/>
      <c r="D48" s="538"/>
      <c r="E48" s="200" t="str">
        <f t="shared" si="0"/>
        <v/>
      </c>
      <c r="F48" s="539"/>
      <c r="G48" s="540"/>
      <c r="H48" s="208"/>
      <c r="I48" s="208"/>
      <c r="J48" s="208">
        <f t="shared" si="1"/>
        <v>500</v>
      </c>
    </row>
    <row r="49" spans="1:10">
      <c r="A49" s="202"/>
      <c r="B49" s="205"/>
      <c r="C49" s="537"/>
      <c r="D49" s="538"/>
      <c r="E49" s="200" t="str">
        <f t="shared" si="0"/>
        <v/>
      </c>
      <c r="F49" s="539"/>
      <c r="G49" s="540"/>
      <c r="H49" s="208"/>
      <c r="I49" s="208"/>
      <c r="J49" s="208">
        <f t="shared" si="1"/>
        <v>500</v>
      </c>
    </row>
    <row r="50" spans="1:10">
      <c r="A50" s="202"/>
      <c r="B50" s="205"/>
      <c r="C50" s="537"/>
      <c r="D50" s="538"/>
      <c r="E50" s="200" t="str">
        <f t="shared" si="0"/>
        <v/>
      </c>
      <c r="F50" s="539"/>
      <c r="G50" s="540"/>
      <c r="H50" s="208"/>
      <c r="I50" s="208"/>
      <c r="J50" s="208">
        <f t="shared" si="1"/>
        <v>500</v>
      </c>
    </row>
    <row r="51" spans="1:10">
      <c r="A51" s="202"/>
      <c r="B51" s="205"/>
      <c r="C51" s="537"/>
      <c r="D51" s="538"/>
      <c r="E51" s="200" t="str">
        <f t="shared" si="0"/>
        <v/>
      </c>
      <c r="F51" s="539"/>
      <c r="G51" s="540"/>
      <c r="H51" s="208"/>
      <c r="I51" s="208"/>
      <c r="J51" s="208">
        <f t="shared" si="1"/>
        <v>500</v>
      </c>
    </row>
    <row r="52" spans="1:10">
      <c r="A52" s="202"/>
      <c r="B52" s="205"/>
      <c r="C52" s="537"/>
      <c r="D52" s="538"/>
      <c r="E52" s="200" t="str">
        <f t="shared" si="0"/>
        <v/>
      </c>
      <c r="F52" s="539"/>
      <c r="G52" s="540"/>
      <c r="H52" s="208"/>
      <c r="I52" s="208"/>
      <c r="J52" s="208">
        <f t="shared" si="1"/>
        <v>500</v>
      </c>
    </row>
    <row r="53" spans="1:10" ht="15.75" thickBot="1">
      <c r="A53" s="203"/>
      <c r="B53" s="206"/>
      <c r="C53" s="560"/>
      <c r="D53" s="561"/>
      <c r="E53" s="199" t="str">
        <f t="shared" si="0"/>
        <v/>
      </c>
      <c r="F53" s="539"/>
      <c r="G53" s="540"/>
      <c r="H53" s="209"/>
      <c r="I53" s="209"/>
      <c r="J53" s="331">
        <f t="shared" si="1"/>
        <v>500</v>
      </c>
    </row>
    <row r="54" spans="1:10" ht="18.75" thickBot="1">
      <c r="A54" s="197"/>
      <c r="B54" s="198"/>
      <c r="C54" s="562"/>
      <c r="D54" s="563"/>
      <c r="E54" s="197"/>
      <c r="F54" s="564"/>
      <c r="G54" s="565"/>
      <c r="H54" s="195"/>
      <c r="I54" s="196"/>
      <c r="J54" s="332"/>
    </row>
    <row r="55" spans="1:10" ht="15.75">
      <c r="A55" s="566" t="s">
        <v>224</v>
      </c>
      <c r="B55" s="567"/>
      <c r="C55" s="567"/>
      <c r="D55" s="567"/>
      <c r="E55" s="568"/>
      <c r="F55" s="568"/>
      <c r="G55" s="568"/>
      <c r="H55" s="567"/>
      <c r="I55" s="567"/>
      <c r="J55" s="569"/>
    </row>
    <row r="56" spans="1:10">
      <c r="A56" s="184"/>
      <c r="B56" s="181"/>
      <c r="C56" s="181"/>
      <c r="D56" s="181"/>
      <c r="E56" s="181"/>
      <c r="F56" s="181"/>
      <c r="G56" s="181"/>
      <c r="H56" s="181"/>
      <c r="I56" s="181"/>
      <c r="J56" s="185"/>
    </row>
    <row r="57" spans="1:10">
      <c r="A57" s="186"/>
      <c r="B57" s="570" t="s">
        <v>1194</v>
      </c>
      <c r="C57" s="570"/>
      <c r="D57" s="570"/>
      <c r="E57" s="570"/>
      <c r="F57" s="570"/>
      <c r="G57" s="570"/>
      <c r="H57" s="570"/>
      <c r="I57" s="570"/>
      <c r="J57" s="185"/>
    </row>
    <row r="58" spans="1:10">
      <c r="A58" s="186"/>
      <c r="B58" s="570"/>
      <c r="C58" s="570"/>
      <c r="D58" s="570"/>
      <c r="E58" s="570"/>
      <c r="F58" s="570"/>
      <c r="G58" s="570"/>
      <c r="H58" s="570"/>
      <c r="I58" s="570"/>
      <c r="J58" s="185"/>
    </row>
    <row r="59" spans="1:10">
      <c r="A59" s="186"/>
      <c r="B59" s="570"/>
      <c r="C59" s="570"/>
      <c r="D59" s="570"/>
      <c r="E59" s="570"/>
      <c r="F59" s="570"/>
      <c r="G59" s="570"/>
      <c r="H59" s="570"/>
      <c r="I59" s="570"/>
      <c r="J59" s="185"/>
    </row>
    <row r="60" spans="1:10">
      <c r="A60" s="186"/>
      <c r="B60" s="570"/>
      <c r="C60" s="570"/>
      <c r="D60" s="570"/>
      <c r="E60" s="570"/>
      <c r="F60" s="570"/>
      <c r="G60" s="570"/>
      <c r="H60" s="570"/>
      <c r="I60" s="570"/>
      <c r="J60" s="185"/>
    </row>
    <row r="61" spans="1:10">
      <c r="A61" s="184"/>
      <c r="B61" s="570"/>
      <c r="C61" s="570"/>
      <c r="D61" s="570"/>
      <c r="E61" s="570"/>
      <c r="F61" s="570"/>
      <c r="G61" s="570"/>
      <c r="H61" s="570"/>
      <c r="I61" s="570"/>
      <c r="J61" s="185"/>
    </row>
    <row r="62" spans="1:10">
      <c r="A62" s="184"/>
      <c r="B62" s="181"/>
      <c r="C62" s="181"/>
      <c r="D62" s="181"/>
      <c r="E62" s="181"/>
      <c r="F62" s="181"/>
      <c r="G62" s="556"/>
      <c r="H62" s="556"/>
      <c r="I62" s="556"/>
      <c r="J62" s="185"/>
    </row>
    <row r="63" spans="1:10">
      <c r="A63" s="184"/>
      <c r="B63" s="181"/>
      <c r="C63" s="181"/>
      <c r="D63" s="181"/>
      <c r="E63" s="181"/>
      <c r="F63" s="181"/>
      <c r="G63" s="557" t="s">
        <v>1195</v>
      </c>
      <c r="H63" s="557"/>
      <c r="I63" s="557"/>
      <c r="J63" s="185"/>
    </row>
    <row r="64" spans="1:10">
      <c r="A64" s="558"/>
      <c r="B64" s="559"/>
      <c r="C64" s="559"/>
      <c r="D64" s="559"/>
      <c r="E64" s="559"/>
      <c r="F64" s="559"/>
      <c r="G64" s="557" t="s">
        <v>1196</v>
      </c>
      <c r="H64" s="557"/>
      <c r="I64" s="557"/>
      <c r="J64" s="185"/>
    </row>
    <row r="65" spans="1:10">
      <c r="A65" s="558"/>
      <c r="B65" s="559"/>
      <c r="C65" s="559"/>
      <c r="D65" s="559"/>
      <c r="E65" s="559"/>
      <c r="F65" s="559"/>
      <c r="G65" s="557" t="s">
        <v>39</v>
      </c>
      <c r="H65" s="557"/>
      <c r="I65" s="557"/>
      <c r="J65" s="185"/>
    </row>
    <row r="66" spans="1:10" ht="15.75" thickBot="1">
      <c r="A66" s="187"/>
      <c r="B66" s="188"/>
      <c r="C66" s="188"/>
      <c r="D66" s="188"/>
      <c r="E66" s="188"/>
      <c r="F66" s="188"/>
      <c r="G66" s="188"/>
      <c r="H66" s="188"/>
      <c r="I66" s="188"/>
      <c r="J66" s="189"/>
    </row>
    <row r="67" spans="1:10">
      <c r="A67" s="190"/>
      <c r="B67" s="173"/>
      <c r="C67" s="173"/>
      <c r="D67" s="173"/>
      <c r="E67" s="173"/>
      <c r="F67" s="173"/>
      <c r="G67" s="173"/>
      <c r="H67" s="173"/>
      <c r="I67" s="173"/>
      <c r="J67" s="173"/>
    </row>
    <row r="68" spans="1:10" ht="15.75">
      <c r="A68" s="191"/>
      <c r="B68" s="191"/>
      <c r="C68" s="191"/>
      <c r="D68" s="191"/>
      <c r="E68" s="191"/>
      <c r="F68" s="191"/>
      <c r="G68" s="191"/>
      <c r="H68" s="191"/>
      <c r="I68" s="191"/>
      <c r="J68" s="191"/>
    </row>
  </sheetData>
  <sheetProtection algorithmName="SHA-512" hashValue="27anRMbRfzii19fN8925/PXoEv2MtOOUlOJFe0Qc/6nujI9Jh4ojJMYMx8YKCGR1rwsLJb3mJN++Wciey6hlKg==" saltValue="52S78CibqIJ4AX26k4gIIw==" spinCount="100000" sheet="1" formatRows="0" insertRows="0" deleteRows="0" selectLockedCells="1"/>
  <mergeCells count="108">
    <mergeCell ref="G62:I62"/>
    <mergeCell ref="G63:I63"/>
    <mergeCell ref="A64:F64"/>
    <mergeCell ref="G64:I64"/>
    <mergeCell ref="A65:F65"/>
    <mergeCell ref="G65:I65"/>
    <mergeCell ref="C53:D53"/>
    <mergeCell ref="F53:G53"/>
    <mergeCell ref="C54:D54"/>
    <mergeCell ref="F54:G54"/>
    <mergeCell ref="A55:J55"/>
    <mergeCell ref="B57:I61"/>
    <mergeCell ref="C50:D50"/>
    <mergeCell ref="F50:G50"/>
    <mergeCell ref="C51:D51"/>
    <mergeCell ref="F51:G51"/>
    <mergeCell ref="C52:D52"/>
    <mergeCell ref="F52:G52"/>
    <mergeCell ref="C47:D47"/>
    <mergeCell ref="F47:G47"/>
    <mergeCell ref="C48:D48"/>
    <mergeCell ref="F48:G48"/>
    <mergeCell ref="C49:D49"/>
    <mergeCell ref="F49:G49"/>
    <mergeCell ref="C44:D44"/>
    <mergeCell ref="F44:G44"/>
    <mergeCell ref="C45:D45"/>
    <mergeCell ref="F45:G45"/>
    <mergeCell ref="C46:D46"/>
    <mergeCell ref="F46:G46"/>
    <mergeCell ref="C41:D41"/>
    <mergeCell ref="F41:G41"/>
    <mergeCell ref="C42:D42"/>
    <mergeCell ref="F42:G42"/>
    <mergeCell ref="C43:D43"/>
    <mergeCell ref="F43:G43"/>
    <mergeCell ref="C38:D38"/>
    <mergeCell ref="F38:G38"/>
    <mergeCell ref="C39:D39"/>
    <mergeCell ref="F39:G39"/>
    <mergeCell ref="C40:D40"/>
    <mergeCell ref="F40:G40"/>
    <mergeCell ref="C35:D35"/>
    <mergeCell ref="F35:G35"/>
    <mergeCell ref="C36:D36"/>
    <mergeCell ref="F36:G36"/>
    <mergeCell ref="C37:D37"/>
    <mergeCell ref="F37:G37"/>
    <mergeCell ref="C32:D32"/>
    <mergeCell ref="F32:G32"/>
    <mergeCell ref="C33:D33"/>
    <mergeCell ref="F33:G33"/>
    <mergeCell ref="C34:D34"/>
    <mergeCell ref="F34:G34"/>
    <mergeCell ref="C29:D29"/>
    <mergeCell ref="F29:G29"/>
    <mergeCell ref="C30:D30"/>
    <mergeCell ref="F30:G30"/>
    <mergeCell ref="C31:D31"/>
    <mergeCell ref="F31:G31"/>
    <mergeCell ref="C26:D26"/>
    <mergeCell ref="F26:G26"/>
    <mergeCell ref="C27:D27"/>
    <mergeCell ref="F27:G27"/>
    <mergeCell ref="C28:D28"/>
    <mergeCell ref="F28:G28"/>
    <mergeCell ref="C23:D23"/>
    <mergeCell ref="F23:G23"/>
    <mergeCell ref="C24:D24"/>
    <mergeCell ref="F24:G24"/>
    <mergeCell ref="C25:D25"/>
    <mergeCell ref="F25:G25"/>
    <mergeCell ref="C20:D20"/>
    <mergeCell ref="F20:G20"/>
    <mergeCell ref="C21:D21"/>
    <mergeCell ref="F21:G21"/>
    <mergeCell ref="C22:D22"/>
    <mergeCell ref="F22:G22"/>
    <mergeCell ref="C17:D17"/>
    <mergeCell ref="C18:D18"/>
    <mergeCell ref="C19:D19"/>
    <mergeCell ref="F17:G17"/>
    <mergeCell ref="F18:G18"/>
    <mergeCell ref="F19:G19"/>
    <mergeCell ref="C15:D15"/>
    <mergeCell ref="F15:G15"/>
    <mergeCell ref="C16:D16"/>
    <mergeCell ref="F16:G16"/>
    <mergeCell ref="A11:C11"/>
    <mergeCell ref="D11:H11"/>
    <mergeCell ref="I11:J11"/>
    <mergeCell ref="A12:A13"/>
    <mergeCell ref="B12:B13"/>
    <mergeCell ref="C12:D13"/>
    <mergeCell ref="E12:E13"/>
    <mergeCell ref="F12:G13"/>
    <mergeCell ref="H12:H13"/>
    <mergeCell ref="I12:I13"/>
    <mergeCell ref="I1:J1"/>
    <mergeCell ref="A4:J4"/>
    <mergeCell ref="H8:J8"/>
    <mergeCell ref="A10:C10"/>
    <mergeCell ref="D10:H10"/>
    <mergeCell ref="I10:J10"/>
    <mergeCell ref="J12:J13"/>
    <mergeCell ref="C14:D14"/>
    <mergeCell ref="F14:G14"/>
    <mergeCell ref="A5:J5"/>
  </mergeCells>
  <printOptions horizontalCentered="1"/>
  <pageMargins left="1.25" right="1" top="1" bottom="0.5" header="0" footer="0.5"/>
  <pageSetup paperSize="9" scale="66" fitToHeight="10" orientation="landscape" r:id="rId1"/>
  <headerFooter>
    <oddFooter>&amp;C&amp;"Times New Roman,Regular"&amp;12 &amp;13 110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6AD6542-0500-4A4E-A9C3-625B07C6925B}">
          <x14:formula1>
            <xm:f>UACS!$A$2:$A$151</xm:f>
          </x14:formula1>
          <xm:sqref>F14:F53 G14:G15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A1:T277"/>
  <sheetViews>
    <sheetView workbookViewId="0">
      <selection activeCell="A277" sqref="A277"/>
    </sheetView>
  </sheetViews>
  <sheetFormatPr defaultColWidth="9" defaultRowHeight="15"/>
  <cols>
    <col min="1" max="1" width="16.28515625" bestFit="1" customWidth="1"/>
    <col min="2" max="2" width="86.85546875" bestFit="1" customWidth="1"/>
  </cols>
  <sheetData>
    <row r="1" spans="1:20">
      <c r="A1" s="1" t="s">
        <v>231</v>
      </c>
      <c r="B1" s="2" t="s">
        <v>232</v>
      </c>
      <c r="C1" s="1" t="s">
        <v>233</v>
      </c>
      <c r="D1" s="3" t="s">
        <v>234</v>
      </c>
      <c r="E1" s="20" t="s">
        <v>235</v>
      </c>
      <c r="F1" s="3" t="s">
        <v>236</v>
      </c>
      <c r="G1" s="20" t="s">
        <v>237</v>
      </c>
      <c r="J1" s="21" t="s">
        <v>234</v>
      </c>
      <c r="K1" s="22" t="s">
        <v>233</v>
      </c>
      <c r="L1" s="21" t="s">
        <v>236</v>
      </c>
      <c r="M1" s="22" t="s">
        <v>233</v>
      </c>
      <c r="O1" s="22">
        <f ca="1">IFERROR(__xludf.DUMMYFUNCTION("transpose(sort(unique(K:K),1,true))"),0.01)</f>
        <v>0.01</v>
      </c>
      <c r="P1" s="22">
        <f ca="1">IFERROR(__xludf.DUMMYFUNCTION("""COMPUTED_VALUE"""),0.02)</f>
        <v>0.02</v>
      </c>
      <c r="Q1" s="22">
        <f ca="1">IFERROR(__xludf.DUMMYFUNCTION("""COMPUTED_VALUE"""),0.05)</f>
        <v>0.05</v>
      </c>
      <c r="S1" s="21" t="s">
        <v>238</v>
      </c>
      <c r="T1" s="22" t="s">
        <v>239</v>
      </c>
    </row>
    <row r="2" spans="1:20">
      <c r="A2" s="4" t="s">
        <v>240</v>
      </c>
      <c r="B2" s="5" t="s">
        <v>241</v>
      </c>
      <c r="C2" s="6"/>
      <c r="D2" s="6" t="s">
        <v>242</v>
      </c>
      <c r="E2" s="13">
        <f>(_xlfn.IFNA(INDEX(Table2[Column1],MATCH(D2,Table2[GOODS/SERVICE],0)),""))</f>
        <v>0.02</v>
      </c>
      <c r="F2" s="6" t="s">
        <v>243</v>
      </c>
      <c r="G2" s="13">
        <f>(_xlfn.IFNA(INDEX(Table6[Column1],MATCH(F2,Table6[VAT/NVAT],TRUE)),""))</f>
        <v>0.05</v>
      </c>
      <c r="J2" s="21" t="s">
        <v>244</v>
      </c>
      <c r="K2" s="22">
        <v>0.02</v>
      </c>
      <c r="L2" s="21" t="s">
        <v>245</v>
      </c>
      <c r="M2" s="22">
        <v>0.03</v>
      </c>
      <c r="O2" s="21" t="str">
        <f ca="1">IFERROR(__xludf.DUMMYFUNCTION("filter(J:J,K:K=O1)"),"WC640")</f>
        <v>WC640</v>
      </c>
      <c r="P2" s="21" t="str">
        <f ca="1">IFERROR(__xludf.DUMMYFUNCTION("filter(J:J,K:K=P1)"),"WC120")</f>
        <v>WC120</v>
      </c>
      <c r="Q2" s="21" t="str">
        <f ca="1">IFERROR(__xludf.DUMMYFUNCTION("filter(J:J,K:K=Q1)"),"WI080")</f>
        <v>WI080</v>
      </c>
      <c r="S2" s="21" t="s">
        <v>245</v>
      </c>
      <c r="T2" s="22" t="s">
        <v>243</v>
      </c>
    </row>
    <row r="3" spans="1:20">
      <c r="A3" s="4" t="s">
        <v>246</v>
      </c>
      <c r="B3" s="5" t="s">
        <v>247</v>
      </c>
      <c r="C3" s="6"/>
      <c r="D3" s="6" t="s">
        <v>248</v>
      </c>
      <c r="E3" s="13">
        <f>(_xlfn.IFNA(INDEX(Table2[Column1],MATCH(D3,Table2[GOODS/SERVICE],0)),""))</f>
        <v>0.01</v>
      </c>
      <c r="F3" s="6" t="s">
        <v>245</v>
      </c>
      <c r="G3" s="13">
        <f>(_xlfn.IFNA(INDEX(Table6[Column1],MATCH(F3,Table6[VAT/NVAT],TRUE)),""))</f>
        <v>0.03</v>
      </c>
      <c r="J3" s="21" t="s">
        <v>249</v>
      </c>
      <c r="K3" s="22">
        <v>0.02</v>
      </c>
      <c r="L3" s="21" t="s">
        <v>250</v>
      </c>
      <c r="M3" s="22">
        <v>0.05</v>
      </c>
      <c r="O3" s="21" t="str">
        <f ca="1">IFERROR(__xludf.DUMMYFUNCTION("""COMPUTED_VALUE"""),"WI640")</f>
        <v>WI640</v>
      </c>
      <c r="P3" s="21" t="str">
        <f ca="1">IFERROR(__xludf.DUMMYFUNCTION("""COMPUTED_VALUE"""),"WC157")</f>
        <v>WC157</v>
      </c>
      <c r="Q3" s="21" t="str">
        <f ca="1">IFERROR(__xludf.DUMMYFUNCTION("""COMPUTED_VALUE"""),"WI100")</f>
        <v>WI100</v>
      </c>
      <c r="S3" s="21"/>
      <c r="T3" s="22" t="s">
        <v>250</v>
      </c>
    </row>
    <row r="4" spans="1:20">
      <c r="A4" s="4" t="s">
        <v>251</v>
      </c>
      <c r="B4" s="5" t="s">
        <v>252</v>
      </c>
      <c r="C4" s="6"/>
      <c r="D4" s="6" t="s">
        <v>248</v>
      </c>
      <c r="E4" s="13">
        <f>(_xlfn.IFNA(INDEX(Table2[Column1],MATCH(D4,Table2[GOODS/SERVICE],0)),""))</f>
        <v>0.01</v>
      </c>
      <c r="F4" s="6" t="s">
        <v>245</v>
      </c>
      <c r="G4" s="13">
        <f>(_xlfn.IFNA(INDEX(Table6[Column1],MATCH(F4,Table6[VAT/NVAT],TRUE)),""))</f>
        <v>0.03</v>
      </c>
      <c r="J4" s="21" t="s">
        <v>253</v>
      </c>
      <c r="K4" s="22">
        <v>0.01</v>
      </c>
      <c r="L4" s="21" t="s">
        <v>243</v>
      </c>
      <c r="M4" s="22">
        <v>0.05</v>
      </c>
      <c r="P4" s="21" t="str">
        <f ca="1">IFERROR(__xludf.DUMMYFUNCTION("""COMPUTED_VALUE"""),"WI120")</f>
        <v>WI120</v>
      </c>
      <c r="Q4" s="21" t="str">
        <f ca="1">IFERROR(__xludf.DUMMYFUNCTION("""COMPUTED_VALUE"""),"WI151")</f>
        <v>WI151</v>
      </c>
      <c r="S4" s="21"/>
      <c r="T4" s="22"/>
    </row>
    <row r="5" spans="1:20">
      <c r="A5" s="4" t="s">
        <v>254</v>
      </c>
      <c r="B5" s="5" t="s">
        <v>255</v>
      </c>
      <c r="C5" s="6"/>
      <c r="D5" s="6" t="s">
        <v>249</v>
      </c>
      <c r="E5" s="13">
        <f>(_xlfn.IFNA(INDEX(Table2[Column1],MATCH(D5,Table2[GOODS/SERVICE],0)),""))</f>
        <v>0.02</v>
      </c>
      <c r="F5" s="6" t="s">
        <v>245</v>
      </c>
      <c r="G5" s="13">
        <f>(_xlfn.IFNA(INDEX(Table6[Column1],MATCH(F5,Table6[VAT/NVAT],TRUE)),""))</f>
        <v>0.03</v>
      </c>
      <c r="J5" s="21" t="s">
        <v>256</v>
      </c>
      <c r="K5" s="22">
        <v>0.05</v>
      </c>
      <c r="P5" s="21" t="str">
        <f ca="1">IFERROR(__xludf.DUMMYFUNCTION("""COMPUTED_VALUE"""),"WI157")</f>
        <v>WI157</v>
      </c>
      <c r="S5" s="21" t="s">
        <v>236</v>
      </c>
      <c r="T5" s="22" t="s">
        <v>233</v>
      </c>
    </row>
    <row r="6" spans="1:20">
      <c r="A6" s="4" t="s">
        <v>257</v>
      </c>
      <c r="B6" s="5" t="s">
        <v>258</v>
      </c>
      <c r="C6" s="6"/>
      <c r="D6" s="6" t="s">
        <v>248</v>
      </c>
      <c r="E6" s="13">
        <f>(_xlfn.IFNA(INDEX(Table2[Column1],MATCH(D6,Table2[GOODS/SERVICE],0)),""))</f>
        <v>0.01</v>
      </c>
      <c r="F6" s="6" t="s">
        <v>245</v>
      </c>
      <c r="G6" s="13">
        <f>(_xlfn.IFNA(INDEX(Table6[Column1],MATCH(F6,Table6[VAT/NVAT],TRUE)),""))</f>
        <v>0.03</v>
      </c>
      <c r="J6" s="21" t="s">
        <v>259</v>
      </c>
      <c r="K6" s="22">
        <v>0.05</v>
      </c>
      <c r="M6" s="22"/>
      <c r="S6" s="21" t="s">
        <v>238</v>
      </c>
      <c r="T6" s="22">
        <v>0.03</v>
      </c>
    </row>
    <row r="7" spans="1:20">
      <c r="A7" s="4" t="s">
        <v>260</v>
      </c>
      <c r="B7" s="5" t="s">
        <v>258</v>
      </c>
      <c r="C7" s="6"/>
      <c r="D7" s="6" t="s">
        <v>253</v>
      </c>
      <c r="E7" s="13">
        <f>(_xlfn.IFNA(INDEX(Table2[Column1],MATCH(D7,Table2[GOODS/SERVICE],0)),""))</f>
        <v>0.01</v>
      </c>
      <c r="F7" s="6" t="s">
        <v>250</v>
      </c>
      <c r="G7" s="13">
        <f>(_xlfn.IFNA(INDEX(Table6[Column1],MATCH(F7,Table6[VAT/NVAT],TRUE)),""))</f>
        <v>0.05</v>
      </c>
      <c r="J7" s="21" t="s">
        <v>242</v>
      </c>
      <c r="K7" s="22">
        <v>0.02</v>
      </c>
      <c r="M7" s="22"/>
      <c r="S7" s="21" t="s">
        <v>239</v>
      </c>
      <c r="T7" s="22">
        <v>0.05</v>
      </c>
    </row>
    <row r="8" spans="1:20">
      <c r="A8" s="4" t="s">
        <v>261</v>
      </c>
      <c r="B8" s="5" t="s">
        <v>262</v>
      </c>
      <c r="C8" s="6"/>
      <c r="D8" s="6" t="s">
        <v>248</v>
      </c>
      <c r="E8" s="13">
        <f>(_xlfn.IFNA(INDEX(Table2[Column1],MATCH(D8,Table2[GOODS/SERVICE],0)),""))</f>
        <v>0.01</v>
      </c>
      <c r="F8" s="6" t="s">
        <v>245</v>
      </c>
      <c r="G8" s="13">
        <f>(_xlfn.IFNA(INDEX(Table6[Column1],MATCH(F8,Table6[VAT/NVAT],TRUE)),""))</f>
        <v>0.03</v>
      </c>
      <c r="J8" s="21" t="s">
        <v>263</v>
      </c>
      <c r="K8" s="22">
        <v>0.02</v>
      </c>
      <c r="M8" s="22"/>
      <c r="S8" s="21" t="s">
        <v>239</v>
      </c>
      <c r="T8" s="22">
        <v>0.05</v>
      </c>
    </row>
    <row r="9" spans="1:20">
      <c r="A9" s="4" t="s">
        <v>264</v>
      </c>
      <c r="B9" s="5" t="s">
        <v>265</v>
      </c>
      <c r="C9" s="6"/>
      <c r="D9" s="6" t="s">
        <v>259</v>
      </c>
      <c r="E9" s="13">
        <f>(_xlfn.IFNA(INDEX(Table2[Column1],MATCH(D9,Table2[GOODS/SERVICE],0)),""))</f>
        <v>0.05</v>
      </c>
      <c r="F9" s="6"/>
      <c r="G9" s="13" t="str">
        <f>(_xlfn.IFNA(INDEX(Table6[Column1],MATCH(F9,Table6[VAT/NVAT],TRUE)),""))</f>
        <v/>
      </c>
      <c r="J9" s="21" t="s">
        <v>248</v>
      </c>
      <c r="K9" s="22">
        <v>0.01</v>
      </c>
      <c r="M9" s="22"/>
    </row>
    <row r="10" spans="1:20">
      <c r="A10" s="4" t="s">
        <v>266</v>
      </c>
      <c r="B10" s="5" t="s">
        <v>267</v>
      </c>
      <c r="C10" s="6"/>
      <c r="D10" s="6" t="s">
        <v>248</v>
      </c>
      <c r="E10" s="13">
        <f>(_xlfn.IFNA(INDEX(Table2[Column1],MATCH(D10,Table2[GOODS/SERVICE],0)),""))</f>
        <v>0.01</v>
      </c>
      <c r="F10" s="6" t="s">
        <v>250</v>
      </c>
      <c r="G10" s="13">
        <f>(_xlfn.IFNA(INDEX(Table6[Column1],MATCH(F10,Table6[VAT/NVAT],TRUE)),""))</f>
        <v>0.05</v>
      </c>
      <c r="J10" s="21" t="s">
        <v>268</v>
      </c>
      <c r="K10" s="22">
        <v>0.05</v>
      </c>
      <c r="M10" s="22"/>
    </row>
    <row r="11" spans="1:20">
      <c r="A11" s="4" t="s">
        <v>269</v>
      </c>
      <c r="B11" s="5" t="s">
        <v>270</v>
      </c>
      <c r="C11" s="6"/>
      <c r="D11" s="6" t="s">
        <v>253</v>
      </c>
      <c r="E11" s="13">
        <f>(_xlfn.IFNA(INDEX(Table2[Column1],MATCH(D11,Table2[GOODS/SERVICE],0)),""))</f>
        <v>0.01</v>
      </c>
      <c r="F11" s="6" t="s">
        <v>250</v>
      </c>
      <c r="G11" s="13">
        <f>(_xlfn.IFNA(INDEX(Table6[Column1],MATCH(F11,Table6[VAT/NVAT],TRUE)),""))</f>
        <v>0.05</v>
      </c>
    </row>
    <row r="12" spans="1:20">
      <c r="A12" s="4" t="s">
        <v>271</v>
      </c>
      <c r="B12" s="5" t="s">
        <v>272</v>
      </c>
      <c r="C12" s="6"/>
      <c r="D12" s="6" t="s">
        <v>248</v>
      </c>
      <c r="E12" s="13">
        <f>(_xlfn.IFNA(INDEX(Table2[Column1],MATCH(D12,Table2[GOODS/SERVICE],0)),""))</f>
        <v>0.01</v>
      </c>
      <c r="F12" s="6" t="s">
        <v>250</v>
      </c>
      <c r="G12" s="13">
        <f>(_xlfn.IFNA(INDEX(Table6[Column1],MATCH(F12,Table6[VAT/NVAT],TRUE)),""))</f>
        <v>0.05</v>
      </c>
    </row>
    <row r="13" spans="1:20">
      <c r="A13" s="4" t="s">
        <v>273</v>
      </c>
      <c r="B13" s="5" t="s">
        <v>274</v>
      </c>
      <c r="C13" s="6"/>
      <c r="D13" s="6" t="s">
        <v>249</v>
      </c>
      <c r="E13" s="13">
        <f>(_xlfn.IFNA(INDEX(Table2[Column1],MATCH(D13,Table2[GOODS/SERVICE],0)),""))</f>
        <v>0.02</v>
      </c>
      <c r="F13" s="6" t="s">
        <v>243</v>
      </c>
      <c r="G13" s="13">
        <f>(_xlfn.IFNA(INDEX(Table6[Column1],MATCH(F13,Table6[VAT/NVAT],TRUE)),""))</f>
        <v>0.05</v>
      </c>
    </row>
    <row r="14" spans="1:20">
      <c r="A14" s="4" t="s">
        <v>275</v>
      </c>
      <c r="B14" s="5" t="s">
        <v>276</v>
      </c>
      <c r="C14" s="6"/>
      <c r="D14" s="6" t="s">
        <v>248</v>
      </c>
      <c r="E14" s="13">
        <f>(_xlfn.IFNA(INDEX(Table2[Column1],MATCH(D14,Table2[GOODS/SERVICE],0)),""))</f>
        <v>0.01</v>
      </c>
      <c r="F14" s="6" t="s">
        <v>250</v>
      </c>
      <c r="G14" s="13">
        <f>(_xlfn.IFNA(INDEX(Table6[Column1],MATCH(F14,Table6[VAT/NVAT],TRUE)),""))</f>
        <v>0.05</v>
      </c>
    </row>
    <row r="15" spans="1:20">
      <c r="A15" s="4" t="s">
        <v>277</v>
      </c>
      <c r="B15" s="5" t="s">
        <v>278</v>
      </c>
      <c r="C15" s="6"/>
      <c r="D15" s="6" t="s">
        <v>248</v>
      </c>
      <c r="E15" s="13">
        <f>(_xlfn.IFNA(INDEX(Table2[Column1],MATCH(D15,Table2[GOODS/SERVICE],0)),""))</f>
        <v>0.01</v>
      </c>
      <c r="F15" s="6" t="s">
        <v>250</v>
      </c>
      <c r="G15" s="13">
        <f>(_xlfn.IFNA(INDEX(Table6[Column1],MATCH(F15,Table6[VAT/NVAT],TRUE)),""))</f>
        <v>0.05</v>
      </c>
    </row>
    <row r="16" spans="1:20">
      <c r="A16" s="4" t="s">
        <v>279</v>
      </c>
      <c r="B16" s="5" t="s">
        <v>280</v>
      </c>
      <c r="C16" s="6"/>
      <c r="D16" s="6" t="s">
        <v>253</v>
      </c>
      <c r="E16" s="13">
        <f>(_xlfn.IFNA(INDEX(Table2[Column1],MATCH(D16,Table2[GOODS/SERVICE],0)),""))</f>
        <v>0.01</v>
      </c>
      <c r="F16" s="6" t="s">
        <v>250</v>
      </c>
      <c r="G16" s="13">
        <f>(_xlfn.IFNA(INDEX(Table6[Column1],MATCH(F16,Table6[VAT/NVAT],TRUE)),""))</f>
        <v>0.05</v>
      </c>
    </row>
    <row r="17" spans="1:7">
      <c r="A17" s="4" t="s">
        <v>281</v>
      </c>
      <c r="B17" s="5" t="s">
        <v>282</v>
      </c>
      <c r="C17" s="6"/>
      <c r="D17" s="6" t="s">
        <v>248</v>
      </c>
      <c r="E17" s="13">
        <f>(_xlfn.IFNA(INDEX(Table2[Column1],MATCH(D17,Table2[GOODS/SERVICE],0)),""))</f>
        <v>0.01</v>
      </c>
      <c r="F17" s="6" t="s">
        <v>245</v>
      </c>
      <c r="G17" s="13">
        <f>(_xlfn.IFNA(INDEX(Table6[Column1],MATCH(F17,Table6[VAT/NVAT],TRUE)),""))</f>
        <v>0.03</v>
      </c>
    </row>
    <row r="18" spans="1:7">
      <c r="A18" s="4" t="s">
        <v>283</v>
      </c>
      <c r="B18" s="5" t="s">
        <v>284</v>
      </c>
      <c r="C18" s="6"/>
      <c r="D18" s="6" t="s">
        <v>248</v>
      </c>
      <c r="E18" s="13">
        <f>(_xlfn.IFNA(INDEX(Table2[Column1],MATCH(D18,Table2[GOODS/SERVICE],0)),""))</f>
        <v>0.01</v>
      </c>
      <c r="F18" s="6" t="s">
        <v>245</v>
      </c>
      <c r="G18" s="13">
        <f>(_xlfn.IFNA(INDEX(Table6[Column1],MATCH(F18,Table6[VAT/NVAT],TRUE)),""))</f>
        <v>0.03</v>
      </c>
    </row>
    <row r="19" spans="1:7">
      <c r="A19" s="4" t="s">
        <v>285</v>
      </c>
      <c r="B19" s="5" t="s">
        <v>286</v>
      </c>
      <c r="C19" s="6"/>
      <c r="D19" s="6" t="s">
        <v>248</v>
      </c>
      <c r="E19" s="13">
        <f>(_xlfn.IFNA(INDEX(Table2[Column1],MATCH(D19,Table2[GOODS/SERVICE],0)),""))</f>
        <v>0.01</v>
      </c>
      <c r="F19" s="6" t="s">
        <v>245</v>
      </c>
      <c r="G19" s="13">
        <f>(_xlfn.IFNA(INDEX(Table6[Column1],MATCH(F19,Table6[VAT/NVAT],TRUE)),""))</f>
        <v>0.03</v>
      </c>
    </row>
    <row r="20" spans="1:7">
      <c r="A20" s="4" t="s">
        <v>287</v>
      </c>
      <c r="B20" s="5" t="s">
        <v>288</v>
      </c>
      <c r="C20" s="6"/>
      <c r="D20" s="6" t="s">
        <v>248</v>
      </c>
      <c r="E20" s="13">
        <f>(_xlfn.IFNA(INDEX(Table2[Column1],MATCH(D20,Table2[GOODS/SERVICE],0)),""))</f>
        <v>0.01</v>
      </c>
      <c r="F20" s="6" t="s">
        <v>245</v>
      </c>
      <c r="G20" s="13">
        <f>(_xlfn.IFNA(INDEX(Table6[Column1],MATCH(F20,Table6[VAT/NVAT],TRUE)),""))</f>
        <v>0.03</v>
      </c>
    </row>
    <row r="21" spans="1:7">
      <c r="A21" s="4" t="s">
        <v>289</v>
      </c>
      <c r="B21" s="5" t="s">
        <v>290</v>
      </c>
      <c r="C21" s="6"/>
      <c r="D21" s="6" t="s">
        <v>248</v>
      </c>
      <c r="E21" s="13">
        <f>(_xlfn.IFNA(INDEX(Table2[Column1],MATCH(D21,Table2[GOODS/SERVICE],0)),""))</f>
        <v>0.01</v>
      </c>
      <c r="F21" s="6" t="s">
        <v>245</v>
      </c>
      <c r="G21" s="13">
        <f>(_xlfn.IFNA(INDEX(Table6[Column1],MATCH(F21,Table6[VAT/NVAT],TRUE)),""))</f>
        <v>0.03</v>
      </c>
    </row>
    <row r="22" spans="1:7">
      <c r="A22" s="4" t="s">
        <v>291</v>
      </c>
      <c r="B22" s="5" t="s">
        <v>292</v>
      </c>
      <c r="C22" s="6"/>
      <c r="D22" s="6" t="s">
        <v>263</v>
      </c>
      <c r="E22" s="13">
        <f>(_xlfn.IFNA(INDEX(Table2[Column1],MATCH(D22,Table2[GOODS/SERVICE],0)),""))</f>
        <v>0.02</v>
      </c>
      <c r="F22" s="6" t="s">
        <v>245</v>
      </c>
      <c r="G22" s="13">
        <f>(_xlfn.IFNA(INDEX(Table6[Column1],MATCH(F22,Table6[VAT/NVAT],TRUE)),""))</f>
        <v>0.03</v>
      </c>
    </row>
    <row r="23" spans="1:7">
      <c r="A23" s="4" t="s">
        <v>293</v>
      </c>
      <c r="B23" s="5" t="s">
        <v>294</v>
      </c>
      <c r="C23" s="6"/>
      <c r="D23" s="6" t="s">
        <v>248</v>
      </c>
      <c r="E23" s="13">
        <f>(_xlfn.IFNA(INDEX(Table2[Column1],MATCH(D23,Table2[GOODS/SERVICE],0)),""))</f>
        <v>0.01</v>
      </c>
      <c r="F23" s="6" t="s">
        <v>245</v>
      </c>
      <c r="G23" s="13">
        <f>(_xlfn.IFNA(INDEX(Table6[Column1],MATCH(F23,Table6[VAT/NVAT],TRUE)),""))</f>
        <v>0.03</v>
      </c>
    </row>
    <row r="24" spans="1:7">
      <c r="A24" s="4" t="s">
        <v>295</v>
      </c>
      <c r="B24" s="5" t="s">
        <v>296</v>
      </c>
      <c r="C24" s="6"/>
      <c r="D24" s="6" t="s">
        <v>263</v>
      </c>
      <c r="E24" s="13">
        <f>(_xlfn.IFNA(INDEX(Table2[Column1],MATCH(D24,Table2[GOODS/SERVICE],0)),""))</f>
        <v>0.02</v>
      </c>
      <c r="F24" s="6" t="s">
        <v>243</v>
      </c>
      <c r="G24" s="13">
        <f>(_xlfn.IFNA(INDEX(Table6[Column1],MATCH(F24,Table6[VAT/NVAT],TRUE)),""))</f>
        <v>0.05</v>
      </c>
    </row>
    <row r="25" spans="1:7">
      <c r="A25" s="4" t="s">
        <v>297</v>
      </c>
      <c r="B25" s="5" t="s">
        <v>298</v>
      </c>
      <c r="C25" s="6"/>
      <c r="D25" s="6" t="s">
        <v>248</v>
      </c>
      <c r="E25" s="13">
        <f>(_xlfn.IFNA(INDEX(Table2[Column1],MATCH(D25,Table2[GOODS/SERVICE],0)),""))</f>
        <v>0.01</v>
      </c>
      <c r="F25" s="6" t="s">
        <v>245</v>
      </c>
      <c r="G25" s="13">
        <f>(_xlfn.IFNA(INDEX(Table6[Column1],MATCH(F25,Table6[VAT/NVAT],TRUE)),""))</f>
        <v>0.03</v>
      </c>
    </row>
    <row r="26" spans="1:7">
      <c r="A26" s="4" t="s">
        <v>299</v>
      </c>
      <c r="B26" s="5" t="s">
        <v>300</v>
      </c>
      <c r="C26" s="6"/>
      <c r="D26" s="6" t="s">
        <v>248</v>
      </c>
      <c r="E26" s="13">
        <f>(_xlfn.IFNA(INDEX(Table2[Column1],MATCH(D26,Table2[GOODS/SERVICE],0)),""))</f>
        <v>0.01</v>
      </c>
      <c r="F26" s="6" t="s">
        <v>245</v>
      </c>
      <c r="G26" s="13">
        <f>(_xlfn.IFNA(INDEX(Table6[Column1],MATCH(F26,Table6[VAT/NVAT],TRUE)),""))</f>
        <v>0.03</v>
      </c>
    </row>
    <row r="27" spans="1:7">
      <c r="A27" s="4" t="s">
        <v>301</v>
      </c>
      <c r="B27" s="5" t="s">
        <v>302</v>
      </c>
      <c r="C27" s="6"/>
      <c r="D27" s="6" t="s">
        <v>253</v>
      </c>
      <c r="E27" s="13">
        <f>(_xlfn.IFNA(INDEX(Table2[Column1],MATCH(D27,Table2[GOODS/SERVICE],0)),""))</f>
        <v>0.01</v>
      </c>
      <c r="F27" s="6" t="s">
        <v>250</v>
      </c>
      <c r="G27" s="13">
        <f>(_xlfn.IFNA(INDEX(Table6[Column1],MATCH(F27,Table6[VAT/NVAT],TRUE)),""))</f>
        <v>0.05</v>
      </c>
    </row>
    <row r="28" spans="1:7">
      <c r="A28" s="4" t="s">
        <v>303</v>
      </c>
      <c r="B28" s="5" t="s">
        <v>304</v>
      </c>
      <c r="C28" s="6"/>
      <c r="D28" s="6" t="s">
        <v>242</v>
      </c>
      <c r="E28" s="13">
        <f>(_xlfn.IFNA(INDEX(Table2[Column1],MATCH(D28,Table2[GOODS/SERVICE],0)),""))</f>
        <v>0.02</v>
      </c>
      <c r="F28" s="6" t="s">
        <v>243</v>
      </c>
      <c r="G28" s="13">
        <f>(_xlfn.IFNA(INDEX(Table6[Column1],MATCH(F28,Table6[VAT/NVAT],TRUE)),""))</f>
        <v>0.05</v>
      </c>
    </row>
    <row r="29" spans="1:7">
      <c r="A29" s="4" t="s">
        <v>305</v>
      </c>
      <c r="B29" s="5" t="s">
        <v>306</v>
      </c>
      <c r="C29" s="6"/>
      <c r="D29" s="6" t="s">
        <v>248</v>
      </c>
      <c r="E29" s="13">
        <f>(_xlfn.IFNA(INDEX(Table2[Column1],MATCH(D29,Table2[GOODS/SERVICE],0)),""))</f>
        <v>0.01</v>
      </c>
      <c r="F29" s="6" t="s">
        <v>245</v>
      </c>
      <c r="G29" s="13">
        <f>(_xlfn.IFNA(INDEX(Table6[Column1],MATCH(F29,Table6[VAT/NVAT],TRUE)),""))</f>
        <v>0.03</v>
      </c>
    </row>
    <row r="30" spans="1:7">
      <c r="A30" s="4" t="s">
        <v>307</v>
      </c>
      <c r="B30" s="5" t="s">
        <v>308</v>
      </c>
      <c r="C30" s="6"/>
      <c r="D30" s="6" t="s">
        <v>263</v>
      </c>
      <c r="E30" s="13">
        <f>(_xlfn.IFNA(INDEX(Table2[Column1],MATCH(D30,Table2[GOODS/SERVICE],0)),""))</f>
        <v>0.02</v>
      </c>
      <c r="F30" s="6" t="s">
        <v>243</v>
      </c>
      <c r="G30" s="13">
        <f>(_xlfn.IFNA(INDEX(Table6[Column1],MATCH(F30,Table6[VAT/NVAT],TRUE)),""))</f>
        <v>0.05</v>
      </c>
    </row>
    <row r="31" spans="1:7">
      <c r="A31" s="4" t="s">
        <v>309</v>
      </c>
      <c r="B31" s="5" t="s">
        <v>310</v>
      </c>
      <c r="C31" s="6"/>
      <c r="D31" s="6" t="s">
        <v>253</v>
      </c>
      <c r="E31" s="13">
        <f>(_xlfn.IFNA(INDEX(Table2[Column1],MATCH(D31,Table2[GOODS/SERVICE],0)),""))</f>
        <v>0.01</v>
      </c>
      <c r="F31" s="6" t="s">
        <v>250</v>
      </c>
      <c r="G31" s="13">
        <f>(_xlfn.IFNA(INDEX(Table6[Column1],MATCH(F31,Table6[VAT/NVAT],TRUE)),""))</f>
        <v>0.05</v>
      </c>
    </row>
    <row r="32" spans="1:7">
      <c r="A32" s="4" t="s">
        <v>311</v>
      </c>
      <c r="B32" s="5" t="s">
        <v>312</v>
      </c>
      <c r="C32" s="6"/>
      <c r="D32" s="6" t="s">
        <v>248</v>
      </c>
      <c r="E32" s="13">
        <f>(_xlfn.IFNA(INDEX(Table2[Column1],MATCH(D32,Table2[GOODS/SERVICE],0)),""))</f>
        <v>0.01</v>
      </c>
      <c r="F32" s="6" t="s">
        <v>250</v>
      </c>
      <c r="G32" s="13">
        <f>(_xlfn.IFNA(INDEX(Table6[Column1],MATCH(F32,Table6[VAT/NVAT],TRUE)),""))</f>
        <v>0.05</v>
      </c>
    </row>
    <row r="33" spans="1:7">
      <c r="A33" s="4" t="s">
        <v>313</v>
      </c>
      <c r="B33" s="5" t="s">
        <v>314</v>
      </c>
      <c r="C33" s="6"/>
      <c r="D33" s="6" t="s">
        <v>248</v>
      </c>
      <c r="E33" s="13">
        <f>(_xlfn.IFNA(INDEX(Table2[Column1],MATCH(D33,Table2[GOODS/SERVICE],0)),""))</f>
        <v>0.01</v>
      </c>
      <c r="F33" s="6" t="s">
        <v>245</v>
      </c>
      <c r="G33" s="13">
        <f>(_xlfn.IFNA(INDEX(Table6[Column1],MATCH(F33,Table6[VAT/NVAT],TRUE)),""))</f>
        <v>0.03</v>
      </c>
    </row>
    <row r="34" spans="1:7">
      <c r="A34" s="4" t="s">
        <v>315</v>
      </c>
      <c r="B34" s="5" t="s">
        <v>316</v>
      </c>
      <c r="C34" s="6"/>
      <c r="D34" s="6" t="s">
        <v>248</v>
      </c>
      <c r="E34" s="13">
        <f>(_xlfn.IFNA(INDEX(Table2[Column1],MATCH(D34,Table2[GOODS/SERVICE],0)),""))</f>
        <v>0.01</v>
      </c>
      <c r="F34" s="6" t="s">
        <v>250</v>
      </c>
      <c r="G34" s="13">
        <f>(_xlfn.IFNA(INDEX(Table6[Column1],MATCH(F34,Table6[VAT/NVAT],TRUE)),""))</f>
        <v>0.05</v>
      </c>
    </row>
    <row r="35" spans="1:7">
      <c r="A35" s="4" t="s">
        <v>317</v>
      </c>
      <c r="B35" s="5" t="s">
        <v>318</v>
      </c>
      <c r="C35" s="6"/>
      <c r="D35" s="6" t="s">
        <v>248</v>
      </c>
      <c r="E35" s="13">
        <f>(_xlfn.IFNA(INDEX(Table2[Column1],MATCH(D35,Table2[GOODS/SERVICE],0)),""))</f>
        <v>0.01</v>
      </c>
      <c r="F35" s="6" t="s">
        <v>250</v>
      </c>
      <c r="G35" s="13">
        <f>(_xlfn.IFNA(INDEX(Table6[Column1],MATCH(F35,Table6[VAT/NVAT],TRUE)),""))</f>
        <v>0.05</v>
      </c>
    </row>
    <row r="36" spans="1:7">
      <c r="A36" s="4" t="s">
        <v>319</v>
      </c>
      <c r="B36" s="5" t="s">
        <v>320</v>
      </c>
      <c r="C36" s="6"/>
      <c r="D36" s="6" t="s">
        <v>248</v>
      </c>
      <c r="E36" s="13">
        <f>(_xlfn.IFNA(INDEX(Table2[Column1],MATCH(D36,Table2[GOODS/SERVICE],0)),""))</f>
        <v>0.01</v>
      </c>
      <c r="F36" s="6" t="s">
        <v>250</v>
      </c>
      <c r="G36" s="13">
        <f>(_xlfn.IFNA(INDEX(Table6[Column1],MATCH(F36,Table6[VAT/NVAT],TRUE)),""))</f>
        <v>0.05</v>
      </c>
    </row>
    <row r="37" spans="1:7">
      <c r="A37" s="7" t="s">
        <v>321</v>
      </c>
      <c r="B37" s="5" t="s">
        <v>322</v>
      </c>
      <c r="C37" s="6"/>
      <c r="D37" s="6" t="s">
        <v>263</v>
      </c>
      <c r="E37" s="13">
        <f>(_xlfn.IFNA(INDEX(Table2[Column1],MATCH(D37,Table2[GOODS/SERVICE],0)),""))</f>
        <v>0.02</v>
      </c>
      <c r="F37" s="6" t="s">
        <v>243</v>
      </c>
      <c r="G37" s="13">
        <f>(_xlfn.IFNA(INDEX(Table6[Column1],MATCH(F37,Table6[VAT/NVAT],TRUE)),""))</f>
        <v>0.05</v>
      </c>
    </row>
    <row r="38" spans="1:7">
      <c r="A38" s="4" t="s">
        <v>323</v>
      </c>
      <c r="B38" s="5" t="s">
        <v>324</v>
      </c>
      <c r="C38" s="6"/>
      <c r="D38" s="6" t="s">
        <v>248</v>
      </c>
      <c r="E38" s="13">
        <f>(_xlfn.IFNA(INDEX(Table2[Column1],MATCH(D38,Table2[GOODS/SERVICE],0)),""))</f>
        <v>0.01</v>
      </c>
      <c r="F38" s="6" t="s">
        <v>245</v>
      </c>
      <c r="G38" s="13">
        <f>(_xlfn.IFNA(INDEX(Table6[Column1],MATCH(F38,Table6[VAT/NVAT],TRUE)),""))</f>
        <v>0.03</v>
      </c>
    </row>
    <row r="39" spans="1:7">
      <c r="A39" s="4" t="s">
        <v>325</v>
      </c>
      <c r="B39" s="5" t="s">
        <v>326</v>
      </c>
      <c r="C39" s="6"/>
      <c r="D39" s="6" t="s">
        <v>263</v>
      </c>
      <c r="E39" s="13">
        <f>(_xlfn.IFNA(INDEX(Table2[Column1],MATCH(D39,Table2[GOODS/SERVICE],0)),""))</f>
        <v>0.02</v>
      </c>
      <c r="F39" s="6" t="s">
        <v>243</v>
      </c>
      <c r="G39" s="13">
        <f>(_xlfn.IFNA(INDEX(Table6[Column1],MATCH(F39,Table6[VAT/NVAT],TRUE)),""))</f>
        <v>0.05</v>
      </c>
    </row>
    <row r="40" spans="1:7">
      <c r="A40" s="4" t="s">
        <v>327</v>
      </c>
      <c r="B40" s="5" t="s">
        <v>328</v>
      </c>
      <c r="C40" s="6"/>
      <c r="D40" s="6" t="s">
        <v>248</v>
      </c>
      <c r="E40" s="13">
        <f>(_xlfn.IFNA(INDEX(Table2[Column1],MATCH(D40,Table2[GOODS/SERVICE],0)),""))</f>
        <v>0.01</v>
      </c>
      <c r="F40" s="6" t="s">
        <v>245</v>
      </c>
      <c r="G40" s="13">
        <f>(_xlfn.IFNA(INDEX(Table6[Column1],MATCH(F40,Table6[VAT/NVAT],TRUE)),""))</f>
        <v>0.03</v>
      </c>
    </row>
    <row r="41" spans="1:7">
      <c r="A41" s="4" t="s">
        <v>329</v>
      </c>
      <c r="B41" s="5" t="s">
        <v>330</v>
      </c>
      <c r="C41" s="6"/>
      <c r="D41" s="6" t="s">
        <v>253</v>
      </c>
      <c r="E41" s="13">
        <f>(_xlfn.IFNA(INDEX(Table2[Column1],MATCH(D41,Table2[GOODS/SERVICE],0)),""))</f>
        <v>0.01</v>
      </c>
      <c r="F41" s="6" t="s">
        <v>250</v>
      </c>
      <c r="G41" s="13">
        <f>(_xlfn.IFNA(INDEX(Table6[Column1],MATCH(F41,Table6[VAT/NVAT],TRUE)),""))</f>
        <v>0.05</v>
      </c>
    </row>
    <row r="42" spans="1:7">
      <c r="A42" s="4" t="s">
        <v>331</v>
      </c>
      <c r="B42" s="5" t="s">
        <v>332</v>
      </c>
      <c r="C42" s="6"/>
      <c r="D42" s="6" t="s">
        <v>263</v>
      </c>
      <c r="E42" s="13">
        <f>(_xlfn.IFNA(INDEX(Table2[Column1],MATCH(D42,Table2[GOODS/SERVICE],0)),""))</f>
        <v>0.02</v>
      </c>
      <c r="F42" s="6" t="s">
        <v>245</v>
      </c>
      <c r="G42" s="13">
        <f>(_xlfn.IFNA(INDEX(Table6[Column1],MATCH(F42,Table6[VAT/NVAT],TRUE)),""))</f>
        <v>0.03</v>
      </c>
    </row>
    <row r="43" spans="1:7">
      <c r="A43" s="4" t="s">
        <v>333</v>
      </c>
      <c r="B43" s="5" t="s">
        <v>334</v>
      </c>
      <c r="C43" s="6"/>
      <c r="D43" s="6" t="s">
        <v>242</v>
      </c>
      <c r="E43" s="13">
        <f>(_xlfn.IFNA(INDEX(Table2[Column1],MATCH(D43,Table2[GOODS/SERVICE],0)),""))</f>
        <v>0.02</v>
      </c>
      <c r="F43" s="6" t="s">
        <v>243</v>
      </c>
      <c r="G43" s="13">
        <f>(_xlfn.IFNA(INDEX(Table6[Column1],MATCH(F43,Table6[VAT/NVAT],TRUE)),""))</f>
        <v>0.05</v>
      </c>
    </row>
    <row r="44" spans="1:7">
      <c r="A44" s="4" t="s">
        <v>335</v>
      </c>
      <c r="B44" s="5" t="s">
        <v>336</v>
      </c>
      <c r="C44" s="6"/>
      <c r="D44" s="6" t="s">
        <v>248</v>
      </c>
      <c r="E44" s="13">
        <f>(_xlfn.IFNA(INDEX(Table2[Column1],MATCH(D44,Table2[GOODS/SERVICE],0)),""))</f>
        <v>0.01</v>
      </c>
      <c r="F44" s="6" t="s">
        <v>245</v>
      </c>
      <c r="G44" s="13">
        <f>(_xlfn.IFNA(INDEX(Table6[Column1],MATCH(F44,Table6[VAT/NVAT],TRUE)),""))</f>
        <v>0.03</v>
      </c>
    </row>
    <row r="45" spans="1:7">
      <c r="A45" s="4" t="s">
        <v>337</v>
      </c>
      <c r="B45" s="5" t="s">
        <v>338</v>
      </c>
      <c r="C45" s="6"/>
      <c r="D45" s="6" t="s">
        <v>248</v>
      </c>
      <c r="E45" s="13">
        <f>(_xlfn.IFNA(INDEX(Table2[Column1],MATCH(D45,Table2[GOODS/SERVICE],0)),""))</f>
        <v>0.01</v>
      </c>
      <c r="F45" s="6" t="s">
        <v>250</v>
      </c>
      <c r="G45" s="13">
        <f>(_xlfn.IFNA(INDEX(Table6[Column1],MATCH(F45,Table6[VAT/NVAT],TRUE)),""))</f>
        <v>0.05</v>
      </c>
    </row>
    <row r="46" spans="1:7">
      <c r="A46" s="4" t="s">
        <v>339</v>
      </c>
      <c r="B46" s="5" t="s">
        <v>340</v>
      </c>
      <c r="C46" s="6"/>
      <c r="D46" s="6" t="s">
        <v>249</v>
      </c>
      <c r="E46" s="13">
        <f>(_xlfn.IFNA(INDEX(Table2[Column1],MATCH(D46,Table2[GOODS/SERVICE],0)),""))</f>
        <v>0.02</v>
      </c>
      <c r="F46" s="6" t="s">
        <v>243</v>
      </c>
      <c r="G46" s="13">
        <f>(_xlfn.IFNA(INDEX(Table6[Column1],MATCH(F46,Table6[VAT/NVAT],TRUE)),""))</f>
        <v>0.05</v>
      </c>
    </row>
    <row r="47" spans="1:7">
      <c r="A47" s="4" t="s">
        <v>341</v>
      </c>
      <c r="B47" s="5" t="s">
        <v>342</v>
      </c>
      <c r="C47" s="6"/>
      <c r="D47" s="6" t="s">
        <v>253</v>
      </c>
      <c r="E47" s="13">
        <f>(_xlfn.IFNA(INDEX(Table2[Column1],MATCH(D47,Table2[GOODS/SERVICE],0)),""))</f>
        <v>0.01</v>
      </c>
      <c r="F47" s="6" t="s">
        <v>250</v>
      </c>
      <c r="G47" s="13">
        <f>(_xlfn.IFNA(INDEX(Table6[Column1],MATCH(F47,Table6[VAT/NVAT],TRUE)),""))</f>
        <v>0.05</v>
      </c>
    </row>
    <row r="48" spans="1:7">
      <c r="A48" s="4" t="s">
        <v>343</v>
      </c>
      <c r="B48" s="5" t="s">
        <v>344</v>
      </c>
      <c r="C48" s="6"/>
      <c r="D48" s="6" t="s">
        <v>249</v>
      </c>
      <c r="E48" s="13">
        <f>(_xlfn.IFNA(INDEX(Table2[Column1],MATCH(D48,Table2[GOODS/SERVICE],0)),""))</f>
        <v>0.02</v>
      </c>
      <c r="F48" s="6" t="s">
        <v>243</v>
      </c>
      <c r="G48" s="13">
        <f>(_xlfn.IFNA(INDEX(Table6[Column1],MATCH(F48,Table6[VAT/NVAT],TRUE)),""))</f>
        <v>0.05</v>
      </c>
    </row>
    <row r="49" spans="1:7">
      <c r="A49" s="4" t="s">
        <v>345</v>
      </c>
      <c r="B49" s="5" t="s">
        <v>346</v>
      </c>
      <c r="C49" s="6"/>
      <c r="D49" s="6" t="s">
        <v>249</v>
      </c>
      <c r="E49" s="13">
        <f>(_xlfn.IFNA(INDEX(Table2[Column1],MATCH(D49,Table2[GOODS/SERVICE],0)),""))</f>
        <v>0.02</v>
      </c>
      <c r="F49" s="6" t="s">
        <v>243</v>
      </c>
      <c r="G49" s="13">
        <f>(_xlfn.IFNA(INDEX(Table6[Column1],MATCH(F49,Table6[VAT/NVAT],TRUE)),""))</f>
        <v>0.05</v>
      </c>
    </row>
    <row r="50" spans="1:7">
      <c r="A50" s="4" t="s">
        <v>347</v>
      </c>
      <c r="B50" s="5" t="s">
        <v>348</v>
      </c>
      <c r="C50" s="6"/>
      <c r="D50" s="6" t="s">
        <v>248</v>
      </c>
      <c r="E50" s="13">
        <f>(_xlfn.IFNA(INDEX(Table2[Column1],MATCH(D50,Table2[GOODS/SERVICE],0)),""))</f>
        <v>0.01</v>
      </c>
      <c r="F50" s="6" t="s">
        <v>250</v>
      </c>
      <c r="G50" s="13">
        <f>(_xlfn.IFNA(INDEX(Table6[Column1],MATCH(F50,Table6[VAT/NVAT],TRUE)),""))</f>
        <v>0.05</v>
      </c>
    </row>
    <row r="51" spans="1:7">
      <c r="A51" s="4" t="s">
        <v>349</v>
      </c>
      <c r="B51" s="5" t="s">
        <v>350</v>
      </c>
      <c r="C51" s="6"/>
      <c r="D51" s="6" t="s">
        <v>256</v>
      </c>
      <c r="E51" s="13">
        <f>(_xlfn.IFNA(INDEX(Table2[Column1],MATCH(D51,Table2[GOODS/SERVICE],0)),""))</f>
        <v>0.05</v>
      </c>
      <c r="F51" s="6"/>
      <c r="G51" s="13" t="str">
        <f>(_xlfn.IFNA(INDEX(Table6[Column1],MATCH(F51,Table6[VAT/NVAT],TRUE)),""))</f>
        <v/>
      </c>
    </row>
    <row r="52" spans="1:7">
      <c r="A52" s="4" t="s">
        <v>351</v>
      </c>
      <c r="B52" s="5" t="s">
        <v>352</v>
      </c>
      <c r="C52" s="6"/>
      <c r="D52" s="6" t="s">
        <v>263</v>
      </c>
      <c r="E52" s="13">
        <f>(_xlfn.IFNA(INDEX(Table2[Column1],MATCH(D52,Table2[GOODS/SERVICE],0)),""))</f>
        <v>0.02</v>
      </c>
      <c r="F52" s="6" t="s">
        <v>245</v>
      </c>
      <c r="G52" s="13">
        <f>(_xlfn.IFNA(INDEX(Table6[Column1],MATCH(F52,Table6[VAT/NVAT],TRUE)),""))</f>
        <v>0.03</v>
      </c>
    </row>
    <row r="53" spans="1:7">
      <c r="A53" s="4" t="s">
        <v>353</v>
      </c>
      <c r="B53" s="5" t="s">
        <v>354</v>
      </c>
      <c r="C53" s="6"/>
      <c r="D53" s="6" t="s">
        <v>263</v>
      </c>
      <c r="E53" s="13">
        <f>(_xlfn.IFNA(INDEX(Table2[Column1],MATCH(D53,Table2[GOODS/SERVICE],0)),""))</f>
        <v>0.02</v>
      </c>
      <c r="F53" s="6" t="s">
        <v>245</v>
      </c>
      <c r="G53" s="13">
        <f>(_xlfn.IFNA(INDEX(Table6[Column1],MATCH(F53,Table6[VAT/NVAT],TRUE)),""))</f>
        <v>0.03</v>
      </c>
    </row>
    <row r="54" spans="1:7">
      <c r="A54" s="4" t="s">
        <v>355</v>
      </c>
      <c r="B54" s="5" t="s">
        <v>356</v>
      </c>
      <c r="C54" s="6"/>
      <c r="D54" s="6" t="s">
        <v>248</v>
      </c>
      <c r="E54" s="13">
        <f>(_xlfn.IFNA(INDEX(Table2[Column1],MATCH(D54,Table2[GOODS/SERVICE],0)),""))</f>
        <v>0.01</v>
      </c>
      <c r="F54" s="6" t="s">
        <v>245</v>
      </c>
      <c r="G54" s="13">
        <f>(_xlfn.IFNA(INDEX(Table6[Column1],MATCH(F54,Table6[VAT/NVAT],TRUE)),""))</f>
        <v>0.03</v>
      </c>
    </row>
    <row r="55" spans="1:7">
      <c r="A55" s="4" t="s">
        <v>357</v>
      </c>
      <c r="B55" s="5" t="s">
        <v>358</v>
      </c>
      <c r="C55" s="6"/>
      <c r="D55" s="6" t="s">
        <v>248</v>
      </c>
      <c r="E55" s="13">
        <f>(_xlfn.IFNA(INDEX(Table2[Column1],MATCH(D55,Table2[GOODS/SERVICE],0)),""))</f>
        <v>0.01</v>
      </c>
      <c r="F55" s="6" t="s">
        <v>245</v>
      </c>
      <c r="G55" s="13">
        <f>(_xlfn.IFNA(INDEX(Table6[Column1],MATCH(F55,Table6[VAT/NVAT],TRUE)),""))</f>
        <v>0.03</v>
      </c>
    </row>
    <row r="56" spans="1:7">
      <c r="A56" s="4" t="s">
        <v>359</v>
      </c>
      <c r="B56" s="5" t="s">
        <v>360</v>
      </c>
      <c r="C56" s="6"/>
      <c r="D56" s="6" t="s">
        <v>248</v>
      </c>
      <c r="E56" s="13">
        <f>(_xlfn.IFNA(INDEX(Table2[Column1],MATCH(D56,Table2[GOODS/SERVICE],0)),""))</f>
        <v>0.01</v>
      </c>
      <c r="F56" s="6" t="s">
        <v>245</v>
      </c>
      <c r="G56" s="13">
        <f>(_xlfn.IFNA(INDEX(Table6[Column1],MATCH(F56,Table6[VAT/NVAT],TRUE)),""))</f>
        <v>0.03</v>
      </c>
    </row>
    <row r="57" spans="1:7">
      <c r="A57" s="4" t="s">
        <v>361</v>
      </c>
      <c r="B57" s="5" t="s">
        <v>362</v>
      </c>
      <c r="C57" s="6"/>
      <c r="D57" s="6" t="s">
        <v>249</v>
      </c>
      <c r="E57" s="13">
        <f>(_xlfn.IFNA(INDEX(Table2[Column1],MATCH(D57,Table2[GOODS/SERVICE],0)),""))</f>
        <v>0.02</v>
      </c>
      <c r="F57" s="6" t="s">
        <v>243</v>
      </c>
      <c r="G57" s="13">
        <f>(_xlfn.IFNA(INDEX(Table6[Column1],MATCH(F57,Table6[VAT/NVAT],TRUE)),""))</f>
        <v>0.05</v>
      </c>
    </row>
    <row r="58" spans="1:7">
      <c r="A58" s="4" t="s">
        <v>363</v>
      </c>
      <c r="B58" s="5" t="s">
        <v>364</v>
      </c>
      <c r="C58" s="6"/>
      <c r="D58" s="6" t="s">
        <v>249</v>
      </c>
      <c r="E58" s="13">
        <f>(_xlfn.IFNA(INDEX(Table2[Column1],MATCH(D58,Table2[GOODS/SERVICE],0)),""))</f>
        <v>0.02</v>
      </c>
      <c r="F58" s="6" t="s">
        <v>243</v>
      </c>
      <c r="G58" s="13">
        <f>(_xlfn.IFNA(INDEX(Table6[Column1],MATCH(F58,Table6[VAT/NVAT],TRUE)),""))</f>
        <v>0.05</v>
      </c>
    </row>
    <row r="59" spans="1:7">
      <c r="A59" s="4" t="s">
        <v>365</v>
      </c>
      <c r="B59" s="5" t="s">
        <v>366</v>
      </c>
      <c r="C59" s="6"/>
      <c r="D59" s="6" t="s">
        <v>249</v>
      </c>
      <c r="E59" s="13">
        <f>(_xlfn.IFNA(INDEX(Table2[Column1],MATCH(D59,Table2[GOODS/SERVICE],0)),""))</f>
        <v>0.02</v>
      </c>
      <c r="F59" s="6" t="s">
        <v>243</v>
      </c>
      <c r="G59" s="13">
        <f>(_xlfn.IFNA(INDEX(Table6[Column1],MATCH(F59,Table6[VAT/NVAT],TRUE)),""))</f>
        <v>0.05</v>
      </c>
    </row>
    <row r="60" spans="1:7">
      <c r="A60" s="4" t="s">
        <v>367</v>
      </c>
      <c r="B60" s="5" t="s">
        <v>368</v>
      </c>
      <c r="C60" s="6"/>
      <c r="D60" s="6" t="s">
        <v>248</v>
      </c>
      <c r="E60" s="13">
        <f>(_xlfn.IFNA(INDEX(Table2[Column1],MATCH(D60,Table2[GOODS/SERVICE],0)),""))</f>
        <v>0.01</v>
      </c>
      <c r="F60" s="6" t="s">
        <v>250</v>
      </c>
      <c r="G60" s="13">
        <f>(_xlfn.IFNA(INDEX(Table6[Column1],MATCH(F60,Table6[VAT/NVAT],TRUE)),""))</f>
        <v>0.05</v>
      </c>
    </row>
    <row r="61" spans="1:7">
      <c r="A61" s="4" t="s">
        <v>369</v>
      </c>
      <c r="B61" s="5" t="s">
        <v>370</v>
      </c>
      <c r="C61" s="6"/>
      <c r="D61" s="6" t="s">
        <v>248</v>
      </c>
      <c r="E61" s="13">
        <f>(_xlfn.IFNA(INDEX(Table2[Column1],MATCH(D61,Table2[GOODS/SERVICE],0)),""))</f>
        <v>0.01</v>
      </c>
      <c r="F61" s="6" t="s">
        <v>245</v>
      </c>
      <c r="G61" s="13">
        <f>(_xlfn.IFNA(INDEX(Table6[Column1],MATCH(F61,Table6[VAT/NVAT],TRUE)),""))</f>
        <v>0.03</v>
      </c>
    </row>
    <row r="62" spans="1:7">
      <c r="A62" s="4" t="s">
        <v>371</v>
      </c>
      <c r="B62" s="5" t="s">
        <v>372</v>
      </c>
      <c r="C62" s="6"/>
      <c r="D62" s="6" t="s">
        <v>253</v>
      </c>
      <c r="E62" s="13">
        <f>(_xlfn.IFNA(INDEX(Table2[Column1],MATCH(D62,Table2[GOODS/SERVICE],0)),""))</f>
        <v>0.01</v>
      </c>
      <c r="F62" s="6" t="s">
        <v>250</v>
      </c>
      <c r="G62" s="13">
        <f>(_xlfn.IFNA(INDEX(Table6[Column1],MATCH(F62,Table6[VAT/NVAT],TRUE)),""))</f>
        <v>0.05</v>
      </c>
    </row>
    <row r="63" spans="1:7">
      <c r="A63" s="4" t="s">
        <v>373</v>
      </c>
      <c r="B63" s="5" t="s">
        <v>374</v>
      </c>
      <c r="C63" s="6"/>
      <c r="D63" s="6" t="s">
        <v>248</v>
      </c>
      <c r="E63" s="13">
        <f>(_xlfn.IFNA(INDEX(Table2[Column1],MATCH(D63,Table2[GOODS/SERVICE],0)),""))</f>
        <v>0.01</v>
      </c>
      <c r="F63" s="6" t="s">
        <v>250</v>
      </c>
      <c r="G63" s="13">
        <f>(_xlfn.IFNA(INDEX(Table6[Column1],MATCH(F63,Table6[VAT/NVAT],TRUE)),""))</f>
        <v>0.05</v>
      </c>
    </row>
    <row r="64" spans="1:7">
      <c r="A64" s="4" t="s">
        <v>375</v>
      </c>
      <c r="B64" s="5" t="s">
        <v>376</v>
      </c>
      <c r="C64" s="6"/>
      <c r="D64" s="6" t="s">
        <v>248</v>
      </c>
      <c r="E64" s="13">
        <f>(_xlfn.IFNA(INDEX(Table2[Column1],MATCH(D64,Table2[GOODS/SERVICE],0)),""))</f>
        <v>0.01</v>
      </c>
      <c r="F64" s="6" t="s">
        <v>245</v>
      </c>
      <c r="G64" s="13">
        <f>(_xlfn.IFNA(INDEX(Table6[Column1],MATCH(F64,Table6[VAT/NVAT],TRUE)),""))</f>
        <v>0.03</v>
      </c>
    </row>
    <row r="65" spans="1:7">
      <c r="A65" s="4" t="s">
        <v>377</v>
      </c>
      <c r="B65" s="5" t="s">
        <v>378</v>
      </c>
      <c r="C65" s="6"/>
      <c r="D65" s="6" t="s">
        <v>248</v>
      </c>
      <c r="E65" s="13">
        <f>(_xlfn.IFNA(INDEX(Table2[Column1],MATCH(D65,Table2[GOODS/SERVICE],0)),""))</f>
        <v>0.01</v>
      </c>
      <c r="F65" s="6" t="s">
        <v>245</v>
      </c>
      <c r="G65" s="13">
        <f>(_xlfn.IFNA(INDEX(Table6[Column1],MATCH(F65,Table6[VAT/NVAT],TRUE)),""))</f>
        <v>0.03</v>
      </c>
    </row>
    <row r="66" spans="1:7">
      <c r="A66" s="4" t="s">
        <v>379</v>
      </c>
      <c r="B66" s="5" t="s">
        <v>380</v>
      </c>
      <c r="C66" s="6"/>
      <c r="D66" s="6" t="s">
        <v>248</v>
      </c>
      <c r="E66" s="13">
        <f>(_xlfn.IFNA(INDEX(Table2[Column1],MATCH(D66,Table2[GOODS/SERVICE],0)),""))</f>
        <v>0.01</v>
      </c>
      <c r="F66" s="6" t="s">
        <v>250</v>
      </c>
      <c r="G66" s="13">
        <f>(_xlfn.IFNA(INDEX(Table6[Column1],MATCH(F66,Table6[VAT/NVAT],TRUE)),""))</f>
        <v>0.05</v>
      </c>
    </row>
    <row r="67" spans="1:7">
      <c r="A67" s="4" t="s">
        <v>381</v>
      </c>
      <c r="B67" s="5" t="s">
        <v>382</v>
      </c>
      <c r="C67" s="6"/>
      <c r="D67" s="6" t="s">
        <v>248</v>
      </c>
      <c r="E67" s="13">
        <f>(_xlfn.IFNA(INDEX(Table2[Column1],MATCH(D67,Table2[GOODS/SERVICE],0)),""))</f>
        <v>0.01</v>
      </c>
      <c r="F67" s="6" t="s">
        <v>245</v>
      </c>
      <c r="G67" s="13">
        <f>(_xlfn.IFNA(INDEX(Table6[Column1],MATCH(F67,Table6[VAT/NVAT],TRUE)),""))</f>
        <v>0.03</v>
      </c>
    </row>
    <row r="68" spans="1:7">
      <c r="A68" s="4" t="s">
        <v>383</v>
      </c>
      <c r="B68" s="5" t="s">
        <v>384</v>
      </c>
      <c r="C68" s="6"/>
      <c r="D68" s="6" t="s">
        <v>248</v>
      </c>
      <c r="E68" s="13">
        <f>(_xlfn.IFNA(INDEX(Table2[Column1],MATCH(D68,Table2[GOODS/SERVICE],0)),""))</f>
        <v>0.01</v>
      </c>
      <c r="F68" s="6" t="s">
        <v>245</v>
      </c>
      <c r="G68" s="13">
        <f>(_xlfn.IFNA(INDEX(Table6[Column1],MATCH(F68,Table6[VAT/NVAT],TRUE)),""))</f>
        <v>0.03</v>
      </c>
    </row>
    <row r="69" spans="1:7">
      <c r="A69" s="4" t="s">
        <v>385</v>
      </c>
      <c r="B69" s="5" t="s">
        <v>386</v>
      </c>
      <c r="C69" s="6"/>
      <c r="D69" s="6" t="s">
        <v>248</v>
      </c>
      <c r="E69" s="13">
        <f>(_xlfn.IFNA(INDEX(Table2[Column1],MATCH(D69,Table2[GOODS/SERVICE],0)),""))</f>
        <v>0.01</v>
      </c>
      <c r="F69" s="6" t="s">
        <v>245</v>
      </c>
      <c r="G69" s="13">
        <f>(_xlfn.IFNA(INDEX(Table6[Column1],MATCH(F69,Table6[VAT/NVAT],TRUE)),""))</f>
        <v>0.03</v>
      </c>
    </row>
    <row r="70" spans="1:7">
      <c r="A70" s="4" t="s">
        <v>387</v>
      </c>
      <c r="B70" s="5" t="s">
        <v>388</v>
      </c>
      <c r="C70" s="6"/>
      <c r="D70" s="6" t="s">
        <v>263</v>
      </c>
      <c r="E70" s="13">
        <f>(_xlfn.IFNA(INDEX(Table2[Column1],MATCH(D70,Table2[GOODS/SERVICE],0)),""))</f>
        <v>0.02</v>
      </c>
      <c r="F70" s="6" t="s">
        <v>245</v>
      </c>
      <c r="G70" s="13">
        <f>(_xlfn.IFNA(INDEX(Table6[Column1],MATCH(F70,Table6[VAT/NVAT],TRUE)),""))</f>
        <v>0.03</v>
      </c>
    </row>
    <row r="71" spans="1:7">
      <c r="A71" s="4" t="s">
        <v>389</v>
      </c>
      <c r="B71" s="5" t="s">
        <v>390</v>
      </c>
      <c r="C71" s="6"/>
      <c r="D71" s="6" t="s">
        <v>248</v>
      </c>
      <c r="E71" s="13">
        <f>(_xlfn.IFNA(INDEX(Table2[Column1],MATCH(D71,Table2[GOODS/SERVICE],0)),""))</f>
        <v>0.01</v>
      </c>
      <c r="F71" s="6" t="s">
        <v>250</v>
      </c>
      <c r="G71" s="13">
        <f>(_xlfn.IFNA(INDEX(Table6[Column1],MATCH(F71,Table6[VAT/NVAT],TRUE)),""))</f>
        <v>0.05</v>
      </c>
    </row>
    <row r="72" spans="1:7">
      <c r="A72" s="4" t="s">
        <v>391</v>
      </c>
      <c r="B72" s="5" t="s">
        <v>392</v>
      </c>
      <c r="C72" s="6"/>
      <c r="D72" s="6" t="s">
        <v>248</v>
      </c>
      <c r="E72" s="13">
        <f>(_xlfn.IFNA(INDEX(Table2[Column1],MATCH(D72,Table2[GOODS/SERVICE],0)),""))</f>
        <v>0.01</v>
      </c>
      <c r="F72" s="6" t="s">
        <v>245</v>
      </c>
      <c r="G72" s="13">
        <f>(_xlfn.IFNA(INDEX(Table6[Column1],MATCH(F72,Table6[VAT/NVAT],TRUE)),""))</f>
        <v>0.03</v>
      </c>
    </row>
    <row r="73" spans="1:7">
      <c r="A73" s="4" t="s">
        <v>393</v>
      </c>
      <c r="B73" s="5" t="s">
        <v>394</v>
      </c>
      <c r="C73" s="6"/>
      <c r="D73" s="6" t="s">
        <v>248</v>
      </c>
      <c r="E73" s="13">
        <f>(_xlfn.IFNA(INDEX(Table2[Column1],MATCH(D73,Table2[GOODS/SERVICE],0)),""))</f>
        <v>0.01</v>
      </c>
      <c r="F73" s="6" t="s">
        <v>250</v>
      </c>
      <c r="G73" s="13">
        <f>(_xlfn.IFNA(INDEX(Table6[Column1],MATCH(F73,Table6[VAT/NVAT],TRUE)),""))</f>
        <v>0.05</v>
      </c>
    </row>
    <row r="74" spans="1:7">
      <c r="A74" s="4" t="s">
        <v>395</v>
      </c>
      <c r="B74" s="5" t="s">
        <v>396</v>
      </c>
      <c r="C74" s="6"/>
      <c r="D74" s="6" t="s">
        <v>244</v>
      </c>
      <c r="E74" s="13">
        <f>(_xlfn.IFNA(INDEX(Table2[Column1],MATCH(D74,Table2[GOODS/SERVICE],0)),""))</f>
        <v>0.02</v>
      </c>
      <c r="F74" s="6" t="s">
        <v>243</v>
      </c>
      <c r="G74" s="13">
        <f>(_xlfn.IFNA(INDEX(Table6[Column1],MATCH(F74,Table6[VAT/NVAT],TRUE)),""))</f>
        <v>0.05</v>
      </c>
    </row>
    <row r="75" spans="1:7">
      <c r="A75" s="8" t="s">
        <v>397</v>
      </c>
      <c r="B75" s="9" t="s">
        <v>398</v>
      </c>
      <c r="C75" s="10"/>
      <c r="D75" s="10" t="s">
        <v>248</v>
      </c>
      <c r="E75" s="13">
        <f>(_xlfn.IFNA(INDEX(Table2[Column1],MATCH(D75,Table2[GOODS/SERVICE],0)),""))</f>
        <v>0.01</v>
      </c>
      <c r="F75" s="10" t="s">
        <v>245</v>
      </c>
      <c r="G75" s="13">
        <f>(_xlfn.IFNA(INDEX(Table6[Column1],MATCH(F75,Table6[VAT/NVAT],TRUE)),""))</f>
        <v>0.03</v>
      </c>
    </row>
    <row r="76" spans="1:7">
      <c r="A76" s="4" t="s">
        <v>399</v>
      </c>
      <c r="B76" s="5" t="s">
        <v>400</v>
      </c>
      <c r="C76" s="6"/>
      <c r="D76" s="6" t="s">
        <v>248</v>
      </c>
      <c r="E76" s="13">
        <f>(_xlfn.IFNA(INDEX(Table2[Column1],MATCH(D76,Table2[GOODS/SERVICE],0)),""))</f>
        <v>0.01</v>
      </c>
      <c r="F76" s="6" t="s">
        <v>245</v>
      </c>
      <c r="G76" s="13">
        <f>(_xlfn.IFNA(INDEX(Table6[Column1],MATCH(F76,Table6[VAT/NVAT],TRUE)),""))</f>
        <v>0.03</v>
      </c>
    </row>
    <row r="77" spans="1:7">
      <c r="A77" s="4" t="s">
        <v>401</v>
      </c>
      <c r="B77" s="5" t="s">
        <v>402</v>
      </c>
      <c r="C77" s="6"/>
      <c r="D77" s="6" t="s">
        <v>263</v>
      </c>
      <c r="E77" s="13">
        <f>(_xlfn.IFNA(INDEX(Table2[Column1],MATCH(D77,Table2[GOODS/SERVICE],0)),""))</f>
        <v>0.02</v>
      </c>
      <c r="F77" s="6" t="s">
        <v>245</v>
      </c>
      <c r="G77" s="13">
        <f>(_xlfn.IFNA(INDEX(Table6[Column1],MATCH(F77,Table6[VAT/NVAT],TRUE)),""))</f>
        <v>0.03</v>
      </c>
    </row>
    <row r="78" spans="1:7">
      <c r="A78" s="4" t="s">
        <v>403</v>
      </c>
      <c r="B78" s="5" t="s">
        <v>404</v>
      </c>
      <c r="C78" s="6"/>
      <c r="D78" s="6" t="s">
        <v>263</v>
      </c>
      <c r="E78" s="13">
        <f>(_xlfn.IFNA(INDEX(Table2[Column1],MATCH(D78,Table2[GOODS/SERVICE],0)),""))</f>
        <v>0.02</v>
      </c>
      <c r="F78" s="6" t="s">
        <v>245</v>
      </c>
      <c r="G78" s="13">
        <f>(_xlfn.IFNA(INDEX(Table6[Column1],MATCH(F78,Table6[VAT/NVAT],TRUE)),""))</f>
        <v>0.03</v>
      </c>
    </row>
    <row r="79" spans="1:7">
      <c r="A79" s="4" t="s">
        <v>405</v>
      </c>
      <c r="B79" s="5" t="s">
        <v>406</v>
      </c>
      <c r="C79" s="6"/>
      <c r="D79" s="6" t="s">
        <v>248</v>
      </c>
      <c r="E79" s="13">
        <f>(_xlfn.IFNA(INDEX(Table2[Column1],MATCH(D79,Table2[GOODS/SERVICE],0)),""))</f>
        <v>0.01</v>
      </c>
      <c r="F79" s="6" t="s">
        <v>245</v>
      </c>
      <c r="G79" s="13">
        <f>(_xlfn.IFNA(INDEX(Table6[Column1],MATCH(F79,Table6[VAT/NVAT],TRUE)),""))</f>
        <v>0.03</v>
      </c>
    </row>
    <row r="80" spans="1:7">
      <c r="A80" s="4" t="s">
        <v>407</v>
      </c>
      <c r="B80" s="5" t="s">
        <v>408</v>
      </c>
      <c r="C80" s="6"/>
      <c r="D80" s="6" t="s">
        <v>256</v>
      </c>
      <c r="E80" s="13">
        <f>(_xlfn.IFNA(INDEX(Table2[Column1],MATCH(D80,Table2[GOODS/SERVICE],0)),""))</f>
        <v>0.05</v>
      </c>
      <c r="F80" s="6"/>
      <c r="G80" s="13" t="str">
        <f>(_xlfn.IFNA(INDEX(Table6[Column1],MATCH(F80,Table6[VAT/NVAT],TRUE)),""))</f>
        <v/>
      </c>
    </row>
    <row r="81" spans="1:7">
      <c r="A81" s="4" t="s">
        <v>409</v>
      </c>
      <c r="B81" s="5" t="s">
        <v>410</v>
      </c>
      <c r="C81" s="6"/>
      <c r="D81" s="6" t="s">
        <v>248</v>
      </c>
      <c r="E81" s="13">
        <f>(_xlfn.IFNA(INDEX(Table2[Column1],MATCH(D81,Table2[GOODS/SERVICE],0)),""))</f>
        <v>0.01</v>
      </c>
      <c r="F81" s="6" t="s">
        <v>245</v>
      </c>
      <c r="G81" s="13">
        <f>(_xlfn.IFNA(INDEX(Table6[Column1],MATCH(F81,Table6[VAT/NVAT],TRUE)),""))</f>
        <v>0.03</v>
      </c>
    </row>
    <row r="82" spans="1:7">
      <c r="A82" s="4" t="s">
        <v>411</v>
      </c>
      <c r="B82" s="5" t="s">
        <v>412</v>
      </c>
      <c r="C82" s="6"/>
      <c r="D82" s="6" t="s">
        <v>248</v>
      </c>
      <c r="E82" s="13">
        <f>(_xlfn.IFNA(INDEX(Table2[Column1],MATCH(D82,Table2[GOODS/SERVICE],0)),""))</f>
        <v>0.01</v>
      </c>
      <c r="F82" s="6" t="s">
        <v>250</v>
      </c>
      <c r="G82" s="13">
        <f>(_xlfn.IFNA(INDEX(Table6[Column1],MATCH(F82,Table6[VAT/NVAT],TRUE)),""))</f>
        <v>0.05</v>
      </c>
    </row>
    <row r="83" spans="1:7">
      <c r="A83" s="4" t="s">
        <v>413</v>
      </c>
      <c r="B83" s="5" t="s">
        <v>414</v>
      </c>
      <c r="C83" s="6"/>
      <c r="D83" s="6" t="s">
        <v>248</v>
      </c>
      <c r="E83" s="13">
        <f>(_xlfn.IFNA(INDEX(Table2[Column1],MATCH(D83,Table2[GOODS/SERVICE],0)),""))</f>
        <v>0.01</v>
      </c>
      <c r="F83" s="6" t="s">
        <v>245</v>
      </c>
      <c r="G83" s="13">
        <f>(_xlfn.IFNA(INDEX(Table6[Column1],MATCH(F83,Table6[VAT/NVAT],TRUE)),""))</f>
        <v>0.03</v>
      </c>
    </row>
    <row r="84" spans="1:7">
      <c r="A84" s="4" t="s">
        <v>415</v>
      </c>
      <c r="B84" s="5" t="s">
        <v>416</v>
      </c>
      <c r="C84" s="6"/>
      <c r="D84" s="6" t="s">
        <v>249</v>
      </c>
      <c r="E84" s="13">
        <f>(_xlfn.IFNA(INDEX(Table2[Column1],MATCH(D84,Table2[GOODS/SERVICE],0)),""))</f>
        <v>0.02</v>
      </c>
      <c r="F84" s="6" t="s">
        <v>243</v>
      </c>
      <c r="G84" s="13">
        <f>(_xlfn.IFNA(INDEX(Table6[Column1],MATCH(F84,Table6[VAT/NVAT],TRUE)),""))</f>
        <v>0.05</v>
      </c>
    </row>
    <row r="85" spans="1:7">
      <c r="A85" s="4" t="s">
        <v>417</v>
      </c>
      <c r="B85" s="5" t="s">
        <v>418</v>
      </c>
      <c r="C85" s="6"/>
      <c r="D85" s="6" t="s">
        <v>248</v>
      </c>
      <c r="E85" s="13">
        <f>(_xlfn.IFNA(INDEX(Table2[Column1],MATCH(D85,Table2[GOODS/SERVICE],0)),""))</f>
        <v>0.01</v>
      </c>
      <c r="F85" s="6" t="s">
        <v>250</v>
      </c>
      <c r="G85" s="13">
        <f>(_xlfn.IFNA(INDEX(Table6[Column1],MATCH(F85,Table6[VAT/NVAT],TRUE)),""))</f>
        <v>0.05</v>
      </c>
    </row>
    <row r="86" spans="1:7">
      <c r="A86" s="4" t="s">
        <v>419</v>
      </c>
      <c r="B86" s="5" t="s">
        <v>420</v>
      </c>
      <c r="C86" s="6"/>
      <c r="D86" s="6" t="s">
        <v>248</v>
      </c>
      <c r="E86" s="13">
        <f>(_xlfn.IFNA(INDEX(Table2[Column1],MATCH(D86,Table2[GOODS/SERVICE],0)),""))</f>
        <v>0.01</v>
      </c>
      <c r="F86" s="6" t="s">
        <v>245</v>
      </c>
      <c r="G86" s="13">
        <f>(_xlfn.IFNA(INDEX(Table6[Column1],MATCH(F86,Table6[VAT/NVAT],TRUE)),""))</f>
        <v>0.03</v>
      </c>
    </row>
    <row r="87" spans="1:7">
      <c r="A87" s="4" t="s">
        <v>421</v>
      </c>
      <c r="B87" s="5" t="s">
        <v>422</v>
      </c>
      <c r="C87" s="6"/>
      <c r="D87" s="6" t="s">
        <v>263</v>
      </c>
      <c r="E87" s="13">
        <f>(_xlfn.IFNA(INDEX(Table2[Column1],MATCH(D87,Table2[GOODS/SERVICE],0)),""))</f>
        <v>0.02</v>
      </c>
      <c r="F87" s="6" t="s">
        <v>245</v>
      </c>
      <c r="G87" s="13">
        <f>(_xlfn.IFNA(INDEX(Table6[Column1],MATCH(F87,Table6[VAT/NVAT],TRUE)),""))</f>
        <v>0.03</v>
      </c>
    </row>
    <row r="88" spans="1:7">
      <c r="A88" s="4" t="s">
        <v>423</v>
      </c>
      <c r="B88" s="5" t="s">
        <v>424</v>
      </c>
      <c r="C88" s="6"/>
      <c r="D88" s="6" t="s">
        <v>253</v>
      </c>
      <c r="E88" s="13">
        <f>(_xlfn.IFNA(INDEX(Table2[Column1],MATCH(D88,Table2[GOODS/SERVICE],0)),""))</f>
        <v>0.01</v>
      </c>
      <c r="F88" s="6" t="s">
        <v>250</v>
      </c>
      <c r="G88" s="13">
        <f>(_xlfn.IFNA(INDEX(Table6[Column1],MATCH(F88,Table6[VAT/NVAT],TRUE)),""))</f>
        <v>0.05</v>
      </c>
    </row>
    <row r="89" spans="1:7">
      <c r="A89" s="4" t="s">
        <v>425</v>
      </c>
      <c r="B89" s="5" t="s">
        <v>426</v>
      </c>
      <c r="C89" s="6"/>
      <c r="D89" s="6" t="s">
        <v>248</v>
      </c>
      <c r="E89" s="13">
        <f>(_xlfn.IFNA(INDEX(Table2[Column1],MATCH(D89,Table2[GOODS/SERVICE],0)),""))</f>
        <v>0.01</v>
      </c>
      <c r="F89" s="6" t="s">
        <v>245</v>
      </c>
      <c r="G89" s="13">
        <f>(_xlfn.IFNA(INDEX(Table6[Column1],MATCH(F89,Table6[VAT/NVAT],TRUE)),""))</f>
        <v>0.03</v>
      </c>
    </row>
    <row r="90" spans="1:7">
      <c r="A90" s="4" t="s">
        <v>427</v>
      </c>
      <c r="B90" s="5" t="s">
        <v>428</v>
      </c>
      <c r="C90" s="6"/>
      <c r="D90" s="6" t="s">
        <v>248</v>
      </c>
      <c r="E90" s="13">
        <f>(_xlfn.IFNA(INDEX(Table2[Column1],MATCH(D90,Table2[GOODS/SERVICE],0)),""))</f>
        <v>0.01</v>
      </c>
      <c r="F90" s="6" t="s">
        <v>250</v>
      </c>
      <c r="G90" s="13">
        <f>(_xlfn.IFNA(INDEX(Table6[Column1],MATCH(F90,Table6[VAT/NVAT],TRUE)),""))</f>
        <v>0.05</v>
      </c>
    </row>
    <row r="91" spans="1:7">
      <c r="A91" s="4" t="s">
        <v>429</v>
      </c>
      <c r="B91" s="5" t="s">
        <v>430</v>
      </c>
      <c r="C91" s="6"/>
      <c r="D91" s="6" t="s">
        <v>248</v>
      </c>
      <c r="E91" s="13">
        <f>(_xlfn.IFNA(INDEX(Table2[Column1],MATCH(D91,Table2[GOODS/SERVICE],0)),""))</f>
        <v>0.01</v>
      </c>
      <c r="F91" s="6" t="s">
        <v>245</v>
      </c>
      <c r="G91" s="13">
        <f>(_xlfn.IFNA(INDEX(Table6[Column1],MATCH(F91,Table6[VAT/NVAT],TRUE)),""))</f>
        <v>0.03</v>
      </c>
    </row>
    <row r="92" spans="1:7">
      <c r="A92" s="4" t="s">
        <v>431</v>
      </c>
      <c r="B92" s="5" t="s">
        <v>432</v>
      </c>
      <c r="C92" s="6"/>
      <c r="D92" s="6" t="s">
        <v>253</v>
      </c>
      <c r="E92" s="13">
        <f>(_xlfn.IFNA(INDEX(Table2[Column1],MATCH(D92,Table2[GOODS/SERVICE],0)),""))</f>
        <v>0.01</v>
      </c>
      <c r="F92" s="6" t="s">
        <v>250</v>
      </c>
      <c r="G92" s="13">
        <f>(_xlfn.IFNA(INDEX(Table6[Column1],MATCH(F92,Table6[VAT/NVAT],TRUE)),""))</f>
        <v>0.05</v>
      </c>
    </row>
    <row r="93" spans="1:7">
      <c r="A93" s="7" t="s">
        <v>433</v>
      </c>
      <c r="B93" s="5" t="s">
        <v>434</v>
      </c>
      <c r="C93" s="6"/>
      <c r="D93" s="6" t="s">
        <v>248</v>
      </c>
      <c r="E93" s="13">
        <f>(_xlfn.IFNA(INDEX(Table2[Column1],MATCH(D93,Table2[GOODS/SERVICE],0)),""))</f>
        <v>0.01</v>
      </c>
      <c r="F93" s="6" t="s">
        <v>245</v>
      </c>
      <c r="G93" s="13">
        <f>(_xlfn.IFNA(INDEX(Table6[Column1],MATCH(F93,Table6[VAT/NVAT],TRUE)),""))</f>
        <v>0.03</v>
      </c>
    </row>
    <row r="94" spans="1:7">
      <c r="A94" s="4" t="s">
        <v>435</v>
      </c>
      <c r="B94" s="5" t="s">
        <v>436</v>
      </c>
      <c r="C94" s="6"/>
      <c r="D94" s="6" t="s">
        <v>248</v>
      </c>
      <c r="E94" s="13">
        <f>(_xlfn.IFNA(INDEX(Table2[Column1],MATCH(D94,Table2[GOODS/SERVICE],0)),""))</f>
        <v>0.01</v>
      </c>
      <c r="F94" s="6" t="s">
        <v>250</v>
      </c>
      <c r="G94" s="13">
        <f>(_xlfn.IFNA(INDEX(Table6[Column1],MATCH(F94,Table6[VAT/NVAT],TRUE)),""))</f>
        <v>0.05</v>
      </c>
    </row>
    <row r="95" spans="1:7">
      <c r="A95" s="4" t="s">
        <v>437</v>
      </c>
      <c r="B95" s="5" t="s">
        <v>438</v>
      </c>
      <c r="C95" s="6"/>
      <c r="D95" s="6" t="s">
        <v>248</v>
      </c>
      <c r="E95" s="13">
        <f>(_xlfn.IFNA(INDEX(Table2[Column1],MATCH(D95,Table2[GOODS/SERVICE],0)),""))</f>
        <v>0.01</v>
      </c>
      <c r="F95" s="6" t="s">
        <v>245</v>
      </c>
      <c r="G95" s="13">
        <f>(_xlfn.IFNA(INDEX(Table6[Column1],MATCH(F95,Table6[VAT/NVAT],TRUE)),""))</f>
        <v>0.03</v>
      </c>
    </row>
    <row r="96" spans="1:7">
      <c r="A96" s="4" t="s">
        <v>439</v>
      </c>
      <c r="B96" s="5" t="s">
        <v>440</v>
      </c>
      <c r="C96" s="6"/>
      <c r="D96" s="6" t="s">
        <v>248</v>
      </c>
      <c r="E96" s="13">
        <f>(_xlfn.IFNA(INDEX(Table2[Column1],MATCH(D96,Table2[GOODS/SERVICE],0)),""))</f>
        <v>0.01</v>
      </c>
      <c r="F96" s="6" t="s">
        <v>250</v>
      </c>
      <c r="G96" s="13">
        <f>(_xlfn.IFNA(INDEX(Table6[Column1],MATCH(F96,Table6[VAT/NVAT],TRUE)),""))</f>
        <v>0.05</v>
      </c>
    </row>
    <row r="97" spans="1:7">
      <c r="A97" s="4" t="s">
        <v>441</v>
      </c>
      <c r="B97" s="5" t="s">
        <v>442</v>
      </c>
      <c r="C97" s="6"/>
      <c r="D97" s="6" t="s">
        <v>248</v>
      </c>
      <c r="E97" s="13">
        <f>(_xlfn.IFNA(INDEX(Table2[Column1],MATCH(D97,Table2[GOODS/SERVICE],0)),""))</f>
        <v>0.01</v>
      </c>
      <c r="F97" s="6" t="s">
        <v>250</v>
      </c>
      <c r="G97" s="13">
        <f>(_xlfn.IFNA(INDEX(Table6[Column1],MATCH(F97,Table6[VAT/NVAT],TRUE)),""))</f>
        <v>0.05</v>
      </c>
    </row>
    <row r="98" spans="1:7">
      <c r="A98" s="4" t="s">
        <v>443</v>
      </c>
      <c r="B98" s="5" t="s">
        <v>444</v>
      </c>
      <c r="C98" s="6"/>
      <c r="D98" s="6" t="s">
        <v>248</v>
      </c>
      <c r="E98" s="13">
        <f>(_xlfn.IFNA(INDEX(Table2[Column1],MATCH(D98,Table2[GOODS/SERVICE],0)),""))</f>
        <v>0.01</v>
      </c>
      <c r="F98" s="6" t="s">
        <v>250</v>
      </c>
      <c r="G98" s="13">
        <f>(_xlfn.IFNA(INDEX(Table6[Column1],MATCH(F98,Table6[VAT/NVAT],TRUE)),""))</f>
        <v>0.05</v>
      </c>
    </row>
    <row r="99" spans="1:7">
      <c r="A99" s="4" t="s">
        <v>445</v>
      </c>
      <c r="B99" s="5" t="s">
        <v>446</v>
      </c>
      <c r="C99" s="6"/>
      <c r="D99" s="6" t="s">
        <v>253</v>
      </c>
      <c r="E99" s="13">
        <f>(_xlfn.IFNA(INDEX(Table2[Column1],MATCH(D99,Table2[GOODS/SERVICE],0)),""))</f>
        <v>0.01</v>
      </c>
      <c r="F99" s="6" t="s">
        <v>250</v>
      </c>
      <c r="G99" s="13">
        <f>(_xlfn.IFNA(INDEX(Table6[Column1],MATCH(F99,Table6[VAT/NVAT],TRUE)),""))</f>
        <v>0.05</v>
      </c>
    </row>
    <row r="100" spans="1:7">
      <c r="A100" s="4" t="s">
        <v>447</v>
      </c>
      <c r="B100" s="5" t="s">
        <v>448</v>
      </c>
      <c r="C100" s="6"/>
      <c r="D100" s="6" t="s">
        <v>248</v>
      </c>
      <c r="E100" s="13">
        <f>(_xlfn.IFNA(INDEX(Table2[Column1],MATCH(D100,Table2[GOODS/SERVICE],0)),""))</f>
        <v>0.01</v>
      </c>
      <c r="F100" s="6" t="s">
        <v>250</v>
      </c>
      <c r="G100" s="13">
        <f>(_xlfn.IFNA(INDEX(Table6[Column1],MATCH(F100,Table6[VAT/NVAT],TRUE)),""))</f>
        <v>0.05</v>
      </c>
    </row>
    <row r="101" spans="1:7">
      <c r="A101" s="4" t="s">
        <v>449</v>
      </c>
      <c r="B101" s="5" t="s">
        <v>450</v>
      </c>
      <c r="C101" s="6"/>
      <c r="D101" s="6" t="s">
        <v>253</v>
      </c>
      <c r="E101" s="13">
        <f>(_xlfn.IFNA(INDEX(Table2[Column1],MATCH(D101,Table2[GOODS/SERVICE],0)),""))</f>
        <v>0.01</v>
      </c>
      <c r="F101" s="6" t="s">
        <v>250</v>
      </c>
      <c r="G101" s="13">
        <f>(_xlfn.IFNA(INDEX(Table6[Column1],MATCH(F101,Table6[VAT/NVAT],TRUE)),""))</f>
        <v>0.05</v>
      </c>
    </row>
    <row r="102" spans="1:7">
      <c r="A102" s="4" t="s">
        <v>451</v>
      </c>
      <c r="B102" s="5" t="s">
        <v>452</v>
      </c>
      <c r="C102" s="6"/>
      <c r="D102" s="6" t="s">
        <v>253</v>
      </c>
      <c r="E102" s="13">
        <f>(_xlfn.IFNA(INDEX(Table2[Column1],MATCH(D102,Table2[GOODS/SERVICE],0)),""))</f>
        <v>0.01</v>
      </c>
      <c r="F102" s="6" t="s">
        <v>250</v>
      </c>
      <c r="G102" s="13">
        <f>(_xlfn.IFNA(INDEX(Table6[Column1],MATCH(F102,Table6[VAT/NVAT],TRUE)),""))</f>
        <v>0.05</v>
      </c>
    </row>
    <row r="103" spans="1:7">
      <c r="A103" s="4" t="s">
        <v>453</v>
      </c>
      <c r="B103" s="5" t="s">
        <v>454</v>
      </c>
      <c r="C103" s="6"/>
      <c r="D103" s="6" t="s">
        <v>248</v>
      </c>
      <c r="E103" s="13">
        <f>(_xlfn.IFNA(INDEX(Table2[Column1],MATCH(D103,Table2[GOODS/SERVICE],0)),""))</f>
        <v>0.01</v>
      </c>
      <c r="F103" s="6" t="s">
        <v>245</v>
      </c>
      <c r="G103" s="13">
        <f>(_xlfn.IFNA(INDEX(Table6[Column1],MATCH(F103,Table6[VAT/NVAT],TRUE)),""))</f>
        <v>0.03</v>
      </c>
    </row>
    <row r="104" spans="1:7">
      <c r="A104" s="4" t="s">
        <v>455</v>
      </c>
      <c r="B104" s="5" t="s">
        <v>456</v>
      </c>
      <c r="C104" s="6"/>
      <c r="D104" s="6" t="s">
        <v>248</v>
      </c>
      <c r="E104" s="13">
        <f>(_xlfn.IFNA(INDEX(Table2[Column1],MATCH(D104,Table2[GOODS/SERVICE],0)),""))</f>
        <v>0.01</v>
      </c>
      <c r="F104" s="6" t="s">
        <v>250</v>
      </c>
      <c r="G104" s="13">
        <f>(_xlfn.IFNA(INDEX(Table6[Column1],MATCH(F104,Table6[VAT/NVAT],TRUE)),""))</f>
        <v>0.05</v>
      </c>
    </row>
    <row r="105" spans="1:7">
      <c r="A105" s="4" t="s">
        <v>457</v>
      </c>
      <c r="B105" s="5" t="s">
        <v>458</v>
      </c>
      <c r="C105" s="6"/>
      <c r="D105" s="6" t="s">
        <v>248</v>
      </c>
      <c r="E105" s="13">
        <f>(_xlfn.IFNA(INDEX(Table2[Column1],MATCH(D105,Table2[GOODS/SERVICE],0)),""))</f>
        <v>0.01</v>
      </c>
      <c r="F105" s="6" t="s">
        <v>245</v>
      </c>
      <c r="G105" s="13">
        <f>(_xlfn.IFNA(INDEX(Table6[Column1],MATCH(F105,Table6[VAT/NVAT],TRUE)),""))</f>
        <v>0.03</v>
      </c>
    </row>
    <row r="106" spans="1:7">
      <c r="A106" s="4" t="s">
        <v>459</v>
      </c>
      <c r="B106" s="5" t="s">
        <v>460</v>
      </c>
      <c r="C106" s="6"/>
      <c r="D106" s="6" t="s">
        <v>248</v>
      </c>
      <c r="E106" s="13">
        <f>(_xlfn.IFNA(INDEX(Table2[Column1],MATCH(D106,Table2[GOODS/SERVICE],0)),""))</f>
        <v>0.01</v>
      </c>
      <c r="F106" s="6" t="s">
        <v>245</v>
      </c>
      <c r="G106" s="13">
        <f>(_xlfn.IFNA(INDEX(Table6[Column1],MATCH(F106,Table6[VAT/NVAT],TRUE)),""))</f>
        <v>0.03</v>
      </c>
    </row>
    <row r="107" spans="1:7">
      <c r="A107" s="4" t="s">
        <v>461</v>
      </c>
      <c r="B107" s="5" t="s">
        <v>462</v>
      </c>
      <c r="C107" s="6"/>
      <c r="D107" s="6" t="s">
        <v>248</v>
      </c>
      <c r="E107" s="13">
        <f>(_xlfn.IFNA(INDEX(Table2[Column1],MATCH(D107,Table2[GOODS/SERVICE],0)),""))</f>
        <v>0.01</v>
      </c>
      <c r="F107" s="6" t="s">
        <v>245</v>
      </c>
      <c r="G107" s="13">
        <f>(_xlfn.IFNA(INDEX(Table6[Column1],MATCH(F107,Table6[VAT/NVAT],TRUE)),""))</f>
        <v>0.03</v>
      </c>
    </row>
    <row r="108" spans="1:7">
      <c r="A108" s="4" t="s">
        <v>463</v>
      </c>
      <c r="B108" s="5" t="s">
        <v>464</v>
      </c>
      <c r="C108" s="6"/>
      <c r="D108" s="6" t="s">
        <v>268</v>
      </c>
      <c r="E108" s="13">
        <f>(_xlfn.IFNA(INDEX(Table2[Column1],MATCH(D108,Table2[GOODS/SERVICE],0)),""))</f>
        <v>0.05</v>
      </c>
      <c r="F108" s="6"/>
      <c r="G108" s="13" t="str">
        <f>(_xlfn.IFNA(INDEX(Table6[Column1],MATCH(F108,Table6[VAT/NVAT],TRUE)),""))</f>
        <v/>
      </c>
    </row>
    <row r="109" spans="1:7">
      <c r="A109" s="4" t="s">
        <v>465</v>
      </c>
      <c r="B109" s="5" t="s">
        <v>466</v>
      </c>
      <c r="C109" s="6"/>
      <c r="D109" s="6" t="s">
        <v>248</v>
      </c>
      <c r="E109" s="13">
        <f>(_xlfn.IFNA(INDEX(Table2[Column1],MATCH(D109,Table2[GOODS/SERVICE],0)),""))</f>
        <v>0.01</v>
      </c>
      <c r="F109" s="6" t="s">
        <v>250</v>
      </c>
      <c r="G109" s="13">
        <f>(_xlfn.IFNA(INDEX(Table6[Column1],MATCH(F109,Table6[VAT/NVAT],TRUE)),""))</f>
        <v>0.05</v>
      </c>
    </row>
    <row r="110" spans="1:7">
      <c r="A110" s="4" t="s">
        <v>467</v>
      </c>
      <c r="B110" s="5" t="s">
        <v>468</v>
      </c>
      <c r="C110" s="6"/>
      <c r="D110" s="6" t="s">
        <v>248</v>
      </c>
      <c r="E110" s="13">
        <f>(_xlfn.IFNA(INDEX(Table2[Column1],MATCH(D110,Table2[GOODS/SERVICE],0)),""))</f>
        <v>0.01</v>
      </c>
      <c r="F110" s="6" t="s">
        <v>245</v>
      </c>
      <c r="G110" s="13">
        <f>(_xlfn.IFNA(INDEX(Table6[Column1],MATCH(F110,Table6[VAT/NVAT],TRUE)),""))</f>
        <v>0.03</v>
      </c>
    </row>
    <row r="111" spans="1:7">
      <c r="A111" s="4" t="s">
        <v>469</v>
      </c>
      <c r="B111" s="5" t="s">
        <v>470</v>
      </c>
      <c r="C111" s="6"/>
      <c r="D111" s="6" t="s">
        <v>253</v>
      </c>
      <c r="E111" s="13">
        <f>(_xlfn.IFNA(INDEX(Table2[Column1],MATCH(D111,Table2[GOODS/SERVICE],0)),""))</f>
        <v>0.01</v>
      </c>
      <c r="F111" s="6" t="s">
        <v>250</v>
      </c>
      <c r="G111" s="13">
        <f>(_xlfn.IFNA(INDEX(Table6[Column1],MATCH(F111,Table6[VAT/NVAT],TRUE)),""))</f>
        <v>0.05</v>
      </c>
    </row>
    <row r="112" spans="1:7">
      <c r="A112" s="4" t="s">
        <v>471</v>
      </c>
      <c r="B112" s="5" t="s">
        <v>472</v>
      </c>
      <c r="C112" s="6"/>
      <c r="D112" s="6" t="s">
        <v>248</v>
      </c>
      <c r="E112" s="13">
        <f>(_xlfn.IFNA(INDEX(Table2[Column1],MATCH(D112,Table2[GOODS/SERVICE],0)),""))</f>
        <v>0.01</v>
      </c>
      <c r="F112" s="6" t="s">
        <v>245</v>
      </c>
      <c r="G112" s="13">
        <f>(_xlfn.IFNA(INDEX(Table6[Column1],MATCH(F112,Table6[VAT/NVAT],TRUE)),""))</f>
        <v>0.03</v>
      </c>
    </row>
    <row r="113" spans="1:7">
      <c r="A113" s="4" t="s">
        <v>473</v>
      </c>
      <c r="B113" s="5" t="s">
        <v>474</v>
      </c>
      <c r="C113" s="6"/>
      <c r="D113" s="6" t="s">
        <v>248</v>
      </c>
      <c r="E113" s="13">
        <f>(_xlfn.IFNA(INDEX(Table2[Column1],MATCH(D113,Table2[GOODS/SERVICE],0)),""))</f>
        <v>0.01</v>
      </c>
      <c r="F113" s="6" t="s">
        <v>250</v>
      </c>
      <c r="G113" s="13">
        <f>(_xlfn.IFNA(INDEX(Table6[Column1],MATCH(F113,Table6[VAT/NVAT],TRUE)),""))</f>
        <v>0.05</v>
      </c>
    </row>
    <row r="114" spans="1:7">
      <c r="A114" s="4" t="s">
        <v>475</v>
      </c>
      <c r="B114" s="5" t="s">
        <v>476</v>
      </c>
      <c r="C114" s="6"/>
      <c r="D114" s="6" t="s">
        <v>249</v>
      </c>
      <c r="E114" s="13">
        <f>(_xlfn.IFNA(INDEX(Table2[Column1],MATCH(D114,Table2[GOODS/SERVICE],0)),""))</f>
        <v>0.02</v>
      </c>
      <c r="F114" s="6" t="s">
        <v>243</v>
      </c>
      <c r="G114" s="13">
        <f>(_xlfn.IFNA(INDEX(Table6[Column1],MATCH(F114,Table6[VAT/NVAT],TRUE)),""))</f>
        <v>0.05</v>
      </c>
    </row>
    <row r="115" spans="1:7">
      <c r="A115" s="4" t="s">
        <v>477</v>
      </c>
      <c r="B115" s="5" t="s">
        <v>478</v>
      </c>
      <c r="C115" s="6"/>
      <c r="D115" s="6" t="s">
        <v>248</v>
      </c>
      <c r="E115" s="13">
        <f>(_xlfn.IFNA(INDEX(Table2[Column1],MATCH(D115,Table2[GOODS/SERVICE],0)),""))</f>
        <v>0.01</v>
      </c>
      <c r="F115" s="6" t="s">
        <v>250</v>
      </c>
      <c r="G115" s="13">
        <f>(_xlfn.IFNA(INDEX(Table6[Column1],MATCH(F115,Table6[VAT/NVAT],TRUE)),""))</f>
        <v>0.05</v>
      </c>
    </row>
    <row r="116" spans="1:7">
      <c r="A116" s="4" t="s">
        <v>479</v>
      </c>
      <c r="B116" s="5" t="s">
        <v>480</v>
      </c>
      <c r="C116" s="6"/>
      <c r="D116" s="6" t="s">
        <v>248</v>
      </c>
      <c r="E116" s="13">
        <f>(_xlfn.IFNA(INDEX(Table2[Column1],MATCH(D116,Table2[GOODS/SERVICE],0)),""))</f>
        <v>0.01</v>
      </c>
      <c r="F116" s="6" t="s">
        <v>245</v>
      </c>
      <c r="G116" s="13">
        <f>(_xlfn.IFNA(INDEX(Table6[Column1],MATCH(F116,Table6[VAT/NVAT],TRUE)),""))</f>
        <v>0.03</v>
      </c>
    </row>
    <row r="117" spans="1:7">
      <c r="A117" s="4" t="s">
        <v>481</v>
      </c>
      <c r="B117" s="5" t="s">
        <v>482</v>
      </c>
      <c r="C117" s="6"/>
      <c r="D117" s="6" t="s">
        <v>248</v>
      </c>
      <c r="E117" s="13">
        <f>(_xlfn.IFNA(INDEX(Table2[Column1],MATCH(D117,Table2[GOODS/SERVICE],0)),""))</f>
        <v>0.01</v>
      </c>
      <c r="F117" s="6" t="s">
        <v>250</v>
      </c>
      <c r="G117" s="13">
        <f>(_xlfn.IFNA(INDEX(Table6[Column1],MATCH(F117,Table6[VAT/NVAT],TRUE)),""))</f>
        <v>0.05</v>
      </c>
    </row>
    <row r="118" spans="1:7">
      <c r="A118" s="4" t="s">
        <v>483</v>
      </c>
      <c r="B118" s="5" t="s">
        <v>484</v>
      </c>
      <c r="C118" s="6"/>
      <c r="D118" s="6" t="s">
        <v>248</v>
      </c>
      <c r="E118" s="13">
        <f>(_xlfn.IFNA(INDEX(Table2[Column1],MATCH(D118,Table2[GOODS/SERVICE],0)),""))</f>
        <v>0.01</v>
      </c>
      <c r="F118" s="6" t="s">
        <v>250</v>
      </c>
      <c r="G118" s="13">
        <f>(_xlfn.IFNA(INDEX(Table6[Column1],MATCH(F118,Table6[VAT/NVAT],TRUE)),""))</f>
        <v>0.05</v>
      </c>
    </row>
    <row r="119" spans="1:7">
      <c r="A119" s="4" t="s">
        <v>485</v>
      </c>
      <c r="B119" s="5" t="s">
        <v>486</v>
      </c>
      <c r="C119" s="6"/>
      <c r="D119" s="6" t="s">
        <v>248</v>
      </c>
      <c r="E119" s="13">
        <f>(_xlfn.IFNA(INDEX(Table2[Column1],MATCH(D119,Table2[GOODS/SERVICE],0)),""))</f>
        <v>0.01</v>
      </c>
      <c r="F119" s="6" t="s">
        <v>245</v>
      </c>
      <c r="G119" s="13">
        <f>(_xlfn.IFNA(INDEX(Table6[Column1],MATCH(F119,Table6[VAT/NVAT],TRUE)),""))</f>
        <v>0.03</v>
      </c>
    </row>
    <row r="120" spans="1:7">
      <c r="A120" s="4" t="s">
        <v>487</v>
      </c>
      <c r="B120" s="5" t="s">
        <v>488</v>
      </c>
      <c r="C120" s="6"/>
      <c r="D120" s="6" t="s">
        <v>248</v>
      </c>
      <c r="E120" s="13">
        <f>(_xlfn.IFNA(INDEX(Table2[Column1],MATCH(D120,Table2[GOODS/SERVICE],0)),""))</f>
        <v>0.01</v>
      </c>
      <c r="F120" s="6" t="s">
        <v>245</v>
      </c>
      <c r="G120" s="13">
        <f>(_xlfn.IFNA(INDEX(Table6[Column1],MATCH(F120,Table6[VAT/NVAT],TRUE)),""))</f>
        <v>0.03</v>
      </c>
    </row>
    <row r="121" spans="1:7">
      <c r="A121" s="4" t="s">
        <v>489</v>
      </c>
      <c r="B121" s="5" t="s">
        <v>490</v>
      </c>
      <c r="C121" s="6"/>
      <c r="D121" s="6" t="s">
        <v>248</v>
      </c>
      <c r="E121" s="13">
        <f>(_xlfn.IFNA(INDEX(Table2[Column1],MATCH(D121,Table2[GOODS/SERVICE],0)),""))</f>
        <v>0.01</v>
      </c>
      <c r="F121" s="6" t="s">
        <v>245</v>
      </c>
      <c r="G121" s="13">
        <f>(_xlfn.IFNA(INDEX(Table6[Column1],MATCH(F121,Table6[VAT/NVAT],TRUE)),""))</f>
        <v>0.03</v>
      </c>
    </row>
    <row r="122" spans="1:7">
      <c r="A122" s="4" t="s">
        <v>491</v>
      </c>
      <c r="B122" s="5" t="s">
        <v>492</v>
      </c>
      <c r="C122" s="6"/>
      <c r="D122" s="6" t="s">
        <v>248</v>
      </c>
      <c r="E122" s="13">
        <f>(_xlfn.IFNA(INDEX(Table2[Column1],MATCH(D122,Table2[GOODS/SERVICE],0)),""))</f>
        <v>0.01</v>
      </c>
      <c r="F122" s="6" t="s">
        <v>245</v>
      </c>
      <c r="G122" s="13">
        <f>(_xlfn.IFNA(INDEX(Table6[Column1],MATCH(F122,Table6[VAT/NVAT],TRUE)),""))</f>
        <v>0.03</v>
      </c>
    </row>
    <row r="123" spans="1:7">
      <c r="A123" s="4" t="s">
        <v>493</v>
      </c>
      <c r="B123" s="5" t="s">
        <v>494</v>
      </c>
      <c r="C123" s="6"/>
      <c r="D123" s="6" t="s">
        <v>242</v>
      </c>
      <c r="E123" s="13">
        <f>(_xlfn.IFNA(INDEX(Table2[Column1],MATCH(D123,Table2[GOODS/SERVICE],0)),""))</f>
        <v>0.02</v>
      </c>
      <c r="F123" s="6" t="s">
        <v>243</v>
      </c>
      <c r="G123" s="13">
        <f>(_xlfn.IFNA(INDEX(Table6[Column1],MATCH(F123,Table6[VAT/NVAT],TRUE)),""))</f>
        <v>0.05</v>
      </c>
    </row>
    <row r="124" spans="1:7">
      <c r="A124" s="4" t="s">
        <v>495</v>
      </c>
      <c r="B124" s="5" t="s">
        <v>496</v>
      </c>
      <c r="C124" s="6"/>
      <c r="D124" s="6" t="s">
        <v>248</v>
      </c>
      <c r="E124" s="13">
        <f>(_xlfn.IFNA(INDEX(Table2[Column1],MATCH(D124,Table2[GOODS/SERVICE],0)),""))</f>
        <v>0.01</v>
      </c>
      <c r="F124" s="6" t="s">
        <v>250</v>
      </c>
      <c r="G124" s="13">
        <f>(_xlfn.IFNA(INDEX(Table6[Column1],MATCH(F124,Table6[VAT/NVAT],TRUE)),""))</f>
        <v>0.05</v>
      </c>
    </row>
    <row r="125" spans="1:7">
      <c r="A125" s="4" t="s">
        <v>497</v>
      </c>
      <c r="B125" s="5" t="s">
        <v>498</v>
      </c>
      <c r="C125" s="6"/>
      <c r="D125" s="6" t="s">
        <v>248</v>
      </c>
      <c r="E125" s="13">
        <f>(_xlfn.IFNA(INDEX(Table2[Column1],MATCH(D125,Table2[GOODS/SERVICE],0)),""))</f>
        <v>0.01</v>
      </c>
      <c r="F125" s="6" t="s">
        <v>245</v>
      </c>
      <c r="G125" s="13">
        <f>(_xlfn.IFNA(INDEX(Table6[Column1],MATCH(F125,Table6[VAT/NVAT],TRUE)),""))</f>
        <v>0.03</v>
      </c>
    </row>
    <row r="126" spans="1:7">
      <c r="A126" s="4" t="s">
        <v>499</v>
      </c>
      <c r="B126" s="5" t="s">
        <v>500</v>
      </c>
      <c r="C126" s="6"/>
      <c r="D126" s="6" t="s">
        <v>248</v>
      </c>
      <c r="E126" s="13">
        <f>(_xlfn.IFNA(INDEX(Table2[Column1],MATCH(D126,Table2[GOODS/SERVICE],0)),""))</f>
        <v>0.01</v>
      </c>
      <c r="F126" s="6" t="s">
        <v>245</v>
      </c>
      <c r="G126" s="13">
        <f>(_xlfn.IFNA(INDEX(Table6[Column1],MATCH(F126,Table6[VAT/NVAT],TRUE)),""))</f>
        <v>0.03</v>
      </c>
    </row>
    <row r="127" spans="1:7">
      <c r="A127" s="4" t="s">
        <v>501</v>
      </c>
      <c r="B127" s="5" t="s">
        <v>502</v>
      </c>
      <c r="C127" s="6"/>
      <c r="D127" s="6" t="s">
        <v>248</v>
      </c>
      <c r="E127" s="13">
        <f>(_xlfn.IFNA(INDEX(Table2[Column1],MATCH(D127,Table2[GOODS/SERVICE],0)),""))</f>
        <v>0.01</v>
      </c>
      <c r="F127" s="6" t="s">
        <v>245</v>
      </c>
      <c r="G127" s="13">
        <f>(_xlfn.IFNA(INDEX(Table6[Column1],MATCH(F127,Table6[VAT/NVAT],TRUE)),""))</f>
        <v>0.03</v>
      </c>
    </row>
    <row r="128" spans="1:7">
      <c r="A128" s="4" t="s">
        <v>503</v>
      </c>
      <c r="B128" s="5" t="s">
        <v>504</v>
      </c>
      <c r="C128" s="6"/>
      <c r="D128" s="6" t="s">
        <v>248</v>
      </c>
      <c r="E128" s="13">
        <f>(_xlfn.IFNA(INDEX(Table2[Column1],MATCH(D128,Table2[GOODS/SERVICE],0)),""))</f>
        <v>0.01</v>
      </c>
      <c r="F128" s="6" t="s">
        <v>245</v>
      </c>
      <c r="G128" s="13">
        <f>(_xlfn.IFNA(INDEX(Table6[Column1],MATCH(F128,Table6[VAT/NVAT],TRUE)),""))</f>
        <v>0.03</v>
      </c>
    </row>
    <row r="129" spans="1:7">
      <c r="A129" s="4" t="s">
        <v>505</v>
      </c>
      <c r="B129" s="5" t="s">
        <v>506</v>
      </c>
      <c r="C129" s="6"/>
      <c r="D129" s="6" t="s">
        <v>248</v>
      </c>
      <c r="E129" s="13">
        <f>(_xlfn.IFNA(INDEX(Table2[Column1],MATCH(D129,Table2[GOODS/SERVICE],0)),""))</f>
        <v>0.01</v>
      </c>
      <c r="F129" s="6" t="s">
        <v>245</v>
      </c>
      <c r="G129" s="13">
        <f>(_xlfn.IFNA(INDEX(Table6[Column1],MATCH(F129,Table6[VAT/NVAT],TRUE)),""))</f>
        <v>0.03</v>
      </c>
    </row>
    <row r="130" spans="1:7">
      <c r="A130" s="4" t="s">
        <v>507</v>
      </c>
      <c r="B130" s="5" t="s">
        <v>508</v>
      </c>
      <c r="C130" s="6"/>
      <c r="D130" s="6" t="s">
        <v>248</v>
      </c>
      <c r="E130" s="13">
        <f>(_xlfn.IFNA(INDEX(Table2[Column1],MATCH(D130,Table2[GOODS/SERVICE],0)),""))</f>
        <v>0.01</v>
      </c>
      <c r="F130" s="6" t="s">
        <v>250</v>
      </c>
      <c r="G130" s="13">
        <f>(_xlfn.IFNA(INDEX(Table6[Column1],MATCH(F130,Table6[VAT/NVAT],TRUE)),""))</f>
        <v>0.05</v>
      </c>
    </row>
    <row r="131" spans="1:7">
      <c r="A131" s="4" t="s">
        <v>509</v>
      </c>
      <c r="B131" s="5" t="s">
        <v>510</v>
      </c>
      <c r="C131" s="6"/>
      <c r="D131" s="6" t="s">
        <v>248</v>
      </c>
      <c r="E131" s="13">
        <f>(_xlfn.IFNA(INDEX(Table2[Column1],MATCH(D131,Table2[GOODS/SERVICE],0)),""))</f>
        <v>0.01</v>
      </c>
      <c r="F131" s="6" t="s">
        <v>250</v>
      </c>
      <c r="G131" s="13">
        <f>(_xlfn.IFNA(INDEX(Table6[Column1],MATCH(F131,Table6[VAT/NVAT],TRUE)),""))</f>
        <v>0.05</v>
      </c>
    </row>
    <row r="132" spans="1:7">
      <c r="A132" s="4" t="s">
        <v>511</v>
      </c>
      <c r="B132" s="5" t="s">
        <v>512</v>
      </c>
      <c r="C132" s="6"/>
      <c r="D132" s="6" t="s">
        <v>263</v>
      </c>
      <c r="E132" s="13">
        <f>(_xlfn.IFNA(INDEX(Table2[Column1],MATCH(D132,Table2[GOODS/SERVICE],0)),""))</f>
        <v>0.02</v>
      </c>
      <c r="F132" s="6" t="s">
        <v>245</v>
      </c>
      <c r="G132" s="13">
        <f>(_xlfn.IFNA(INDEX(Table6[Column1],MATCH(F132,Table6[VAT/NVAT],TRUE)),""))</f>
        <v>0.03</v>
      </c>
    </row>
    <row r="133" spans="1:7">
      <c r="A133" s="4" t="s">
        <v>513</v>
      </c>
      <c r="B133" s="5" t="s">
        <v>514</v>
      </c>
      <c r="C133" s="6"/>
      <c r="D133" s="6" t="s">
        <v>248</v>
      </c>
      <c r="E133" s="13">
        <f>(_xlfn.IFNA(INDEX(Table2[Column1],MATCH(D133,Table2[GOODS/SERVICE],0)),""))</f>
        <v>0.01</v>
      </c>
      <c r="F133" s="6" t="s">
        <v>250</v>
      </c>
      <c r="G133" s="13">
        <f>(_xlfn.IFNA(INDEX(Table6[Column1],MATCH(F133,Table6[VAT/NVAT],TRUE)),""))</f>
        <v>0.05</v>
      </c>
    </row>
    <row r="134" spans="1:7">
      <c r="A134" s="4" t="s">
        <v>515</v>
      </c>
      <c r="B134" s="5" t="s">
        <v>516</v>
      </c>
      <c r="C134" s="6"/>
      <c r="D134" s="6" t="s">
        <v>248</v>
      </c>
      <c r="E134" s="13">
        <f>(_xlfn.IFNA(INDEX(Table2[Column1],MATCH(D134,Table2[GOODS/SERVICE],0)),""))</f>
        <v>0.01</v>
      </c>
      <c r="F134" s="6" t="s">
        <v>250</v>
      </c>
      <c r="G134" s="13">
        <f>(_xlfn.IFNA(INDEX(Table6[Column1],MATCH(F134,Table6[VAT/NVAT],TRUE)),""))</f>
        <v>0.05</v>
      </c>
    </row>
    <row r="135" spans="1:7">
      <c r="A135" s="4" t="s">
        <v>517</v>
      </c>
      <c r="B135" s="5" t="s">
        <v>518</v>
      </c>
      <c r="C135" s="6"/>
      <c r="D135" s="6" t="s">
        <v>242</v>
      </c>
      <c r="E135" s="13">
        <f>(_xlfn.IFNA(INDEX(Table2[Column1],MATCH(D135,Table2[GOODS/SERVICE],0)),""))</f>
        <v>0.02</v>
      </c>
      <c r="F135" s="6" t="s">
        <v>243</v>
      </c>
      <c r="G135" s="13">
        <f>(_xlfn.IFNA(INDEX(Table6[Column1],MATCH(F135,Table6[VAT/NVAT],TRUE)),""))</f>
        <v>0.05</v>
      </c>
    </row>
    <row r="136" spans="1:7">
      <c r="A136" s="4" t="s">
        <v>519</v>
      </c>
      <c r="B136" s="5" t="s">
        <v>520</v>
      </c>
      <c r="C136" s="6"/>
      <c r="D136" s="6" t="s">
        <v>248</v>
      </c>
      <c r="E136" s="13">
        <f>(_xlfn.IFNA(INDEX(Table2[Column1],MATCH(D136,Table2[GOODS/SERVICE],0)),""))</f>
        <v>0.01</v>
      </c>
      <c r="F136" s="6" t="s">
        <v>245</v>
      </c>
      <c r="G136" s="13">
        <f>(_xlfn.IFNA(INDEX(Table6[Column1],MATCH(F136,Table6[VAT/NVAT],TRUE)),""))</f>
        <v>0.03</v>
      </c>
    </row>
    <row r="137" spans="1:7">
      <c r="A137" s="4" t="s">
        <v>521</v>
      </c>
      <c r="B137" s="5" t="s">
        <v>522</v>
      </c>
      <c r="C137" s="6"/>
      <c r="D137" s="6" t="s">
        <v>248</v>
      </c>
      <c r="E137" s="13">
        <f>(_xlfn.IFNA(INDEX(Table2[Column1],MATCH(D137,Table2[GOODS/SERVICE],0)),""))</f>
        <v>0.01</v>
      </c>
      <c r="F137" s="6" t="s">
        <v>245</v>
      </c>
      <c r="G137" s="13">
        <f>(_xlfn.IFNA(INDEX(Table6[Column1],MATCH(F137,Table6[VAT/NVAT],TRUE)),""))</f>
        <v>0.03</v>
      </c>
    </row>
    <row r="138" spans="1:7">
      <c r="A138" s="4" t="s">
        <v>523</v>
      </c>
      <c r="B138" s="5" t="s">
        <v>524</v>
      </c>
      <c r="C138" s="6"/>
      <c r="D138" s="6" t="s">
        <v>248</v>
      </c>
      <c r="E138" s="13">
        <f>(_xlfn.IFNA(INDEX(Table2[Column1],MATCH(D138,Table2[GOODS/SERVICE],0)),""))</f>
        <v>0.01</v>
      </c>
      <c r="F138" s="6" t="s">
        <v>250</v>
      </c>
      <c r="G138" s="13">
        <f>(_xlfn.IFNA(INDEX(Table6[Column1],MATCH(F138,Table6[VAT/NVAT],TRUE)),""))</f>
        <v>0.05</v>
      </c>
    </row>
    <row r="139" spans="1:7">
      <c r="A139" s="4" t="s">
        <v>525</v>
      </c>
      <c r="B139" s="5" t="s">
        <v>526</v>
      </c>
      <c r="C139" s="6"/>
      <c r="D139" s="6" t="s">
        <v>248</v>
      </c>
      <c r="E139" s="13">
        <f>(_xlfn.IFNA(INDEX(Table2[Column1],MATCH(D139,Table2[GOODS/SERVICE],0)),""))</f>
        <v>0.01</v>
      </c>
      <c r="F139" s="6" t="s">
        <v>250</v>
      </c>
      <c r="G139" s="13">
        <f>(_xlfn.IFNA(INDEX(Table6[Column1],MATCH(F139,Table6[VAT/NVAT],TRUE)),""))</f>
        <v>0.05</v>
      </c>
    </row>
    <row r="140" spans="1:7">
      <c r="A140" s="4" t="s">
        <v>527</v>
      </c>
      <c r="B140" s="5" t="s">
        <v>528</v>
      </c>
      <c r="C140" s="6"/>
      <c r="D140" s="6" t="s">
        <v>248</v>
      </c>
      <c r="E140" s="13">
        <f>(_xlfn.IFNA(INDEX(Table2[Column1],MATCH(D140,Table2[GOODS/SERVICE],0)),""))</f>
        <v>0.01</v>
      </c>
      <c r="F140" s="6" t="s">
        <v>245</v>
      </c>
      <c r="G140" s="13">
        <f>(_xlfn.IFNA(INDEX(Table6[Column1],MATCH(F140,Table6[VAT/NVAT],TRUE)),""))</f>
        <v>0.03</v>
      </c>
    </row>
    <row r="141" spans="1:7">
      <c r="A141" s="4" t="s">
        <v>529</v>
      </c>
      <c r="B141" s="5" t="s">
        <v>530</v>
      </c>
      <c r="C141" s="6"/>
      <c r="D141" s="6" t="s">
        <v>248</v>
      </c>
      <c r="E141" s="13">
        <f>(_xlfn.IFNA(INDEX(Table2[Column1],MATCH(D141,Table2[GOODS/SERVICE],0)),""))</f>
        <v>0.01</v>
      </c>
      <c r="F141" s="6" t="s">
        <v>250</v>
      </c>
      <c r="G141" s="13">
        <f>(_xlfn.IFNA(INDEX(Table6[Column1],MATCH(F141,Table6[VAT/NVAT],TRUE)),""))</f>
        <v>0.05</v>
      </c>
    </row>
    <row r="142" spans="1:7">
      <c r="A142" s="4" t="s">
        <v>531</v>
      </c>
      <c r="B142" s="5" t="s">
        <v>532</v>
      </c>
      <c r="C142" s="6"/>
      <c r="D142" s="6" t="s">
        <v>248</v>
      </c>
      <c r="E142" s="13">
        <f>(_xlfn.IFNA(INDEX(Table2[Column1],MATCH(D142,Table2[GOODS/SERVICE],0)),""))</f>
        <v>0.01</v>
      </c>
      <c r="F142" s="6" t="s">
        <v>250</v>
      </c>
      <c r="G142" s="13">
        <f>(_xlfn.IFNA(INDEX(Table6[Column1],MATCH(F142,Table6[VAT/NVAT],TRUE)),""))</f>
        <v>0.05</v>
      </c>
    </row>
    <row r="143" spans="1:7">
      <c r="A143" s="4" t="s">
        <v>531</v>
      </c>
      <c r="B143" s="5" t="s">
        <v>532</v>
      </c>
      <c r="C143" s="6"/>
      <c r="D143" s="6" t="s">
        <v>248</v>
      </c>
      <c r="E143" s="13">
        <f>(_xlfn.IFNA(INDEX(Table2[Column1],MATCH(D143,Table2[GOODS/SERVICE],0)),""))</f>
        <v>0.01</v>
      </c>
      <c r="F143" s="6" t="s">
        <v>250</v>
      </c>
      <c r="G143" s="13">
        <f>(_xlfn.IFNA(INDEX(Table6[Column1],MATCH(F143,Table6[VAT/NVAT],TRUE)),""))</f>
        <v>0.05</v>
      </c>
    </row>
    <row r="144" spans="1:7">
      <c r="A144" s="4" t="s">
        <v>533</v>
      </c>
      <c r="B144" s="5" t="s">
        <v>534</v>
      </c>
      <c r="C144" s="6"/>
      <c r="D144" s="6" t="s">
        <v>249</v>
      </c>
      <c r="E144" s="13">
        <f>(_xlfn.IFNA(INDEX(Table2[Column1],MATCH(D144,Table2[GOODS/SERVICE],0)),""))</f>
        <v>0.02</v>
      </c>
      <c r="F144" s="6" t="s">
        <v>250</v>
      </c>
      <c r="G144" s="13">
        <f>(_xlfn.IFNA(INDEX(Table6[Column1],MATCH(F144,Table6[VAT/NVAT],TRUE)),""))</f>
        <v>0.05</v>
      </c>
    </row>
    <row r="145" spans="1:7">
      <c r="A145" s="4" t="s">
        <v>535</v>
      </c>
      <c r="B145" s="5" t="s">
        <v>536</v>
      </c>
      <c r="C145" s="6"/>
      <c r="D145" s="6" t="s">
        <v>248</v>
      </c>
      <c r="E145" s="13">
        <f>(_xlfn.IFNA(INDEX(Table2[Column1],MATCH(D145,Table2[GOODS/SERVICE],0)),""))</f>
        <v>0.01</v>
      </c>
      <c r="F145" s="6" t="s">
        <v>250</v>
      </c>
      <c r="G145" s="13">
        <f>(_xlfn.IFNA(INDEX(Table6[Column1],MATCH(F145,Table6[VAT/NVAT],TRUE)),""))</f>
        <v>0.05</v>
      </c>
    </row>
    <row r="146" spans="1:7">
      <c r="A146" s="4" t="s">
        <v>537</v>
      </c>
      <c r="B146" s="5" t="s">
        <v>538</v>
      </c>
      <c r="C146" s="6"/>
      <c r="D146" s="6" t="s">
        <v>248</v>
      </c>
      <c r="E146" s="13">
        <f>(_xlfn.IFNA(INDEX(Table2[Column1],MATCH(D146,Table2[GOODS/SERVICE],0)),""))</f>
        <v>0.01</v>
      </c>
      <c r="F146" s="6" t="s">
        <v>250</v>
      </c>
      <c r="G146" s="13">
        <f>(_xlfn.IFNA(INDEX(Table6[Column1],MATCH(F146,Table6[VAT/NVAT],TRUE)),""))</f>
        <v>0.05</v>
      </c>
    </row>
    <row r="147" spans="1:7">
      <c r="A147" s="4" t="s">
        <v>539</v>
      </c>
      <c r="B147" s="5" t="s">
        <v>540</v>
      </c>
      <c r="C147" s="6"/>
      <c r="D147" s="6" t="s">
        <v>248</v>
      </c>
      <c r="E147" s="13">
        <f>(_xlfn.IFNA(INDEX(Table2[Column1],MATCH(D147,Table2[GOODS/SERVICE],0)),""))</f>
        <v>0.01</v>
      </c>
      <c r="F147" s="6" t="s">
        <v>245</v>
      </c>
      <c r="G147" s="13">
        <f>(_xlfn.IFNA(INDEX(Table6[Column1],MATCH(F147,Table6[VAT/NVAT],TRUE)),""))</f>
        <v>0.03</v>
      </c>
    </row>
    <row r="148" spans="1:7">
      <c r="A148" s="4" t="s">
        <v>541</v>
      </c>
      <c r="B148" s="5" t="s">
        <v>542</v>
      </c>
      <c r="C148" s="6"/>
      <c r="D148" s="6" t="s">
        <v>248</v>
      </c>
      <c r="E148" s="13">
        <f>(_xlfn.IFNA(INDEX(Table2[Column1],MATCH(D148,Table2[GOODS/SERVICE],0)),""))</f>
        <v>0.01</v>
      </c>
      <c r="F148" s="6" t="s">
        <v>245</v>
      </c>
      <c r="G148" s="13">
        <f>(_xlfn.IFNA(INDEX(Table6[Column1],MATCH(F148,Table6[VAT/NVAT],TRUE)),""))</f>
        <v>0.03</v>
      </c>
    </row>
    <row r="149" spans="1:7">
      <c r="A149" s="4" t="s">
        <v>543</v>
      </c>
      <c r="B149" s="5" t="s">
        <v>544</v>
      </c>
      <c r="C149" s="6"/>
      <c r="D149" s="6" t="s">
        <v>248</v>
      </c>
      <c r="E149" s="13">
        <f>(_xlfn.IFNA(INDEX(Table2[Column1],MATCH(D149,Table2[GOODS/SERVICE],0)),""))</f>
        <v>0.01</v>
      </c>
      <c r="F149" s="6" t="s">
        <v>250</v>
      </c>
      <c r="G149" s="13">
        <f>(_xlfn.IFNA(INDEX(Table6[Column1],MATCH(F149,Table6[VAT/NVAT],TRUE)),""))</f>
        <v>0.05</v>
      </c>
    </row>
    <row r="150" spans="1:7">
      <c r="A150" s="4" t="s">
        <v>545</v>
      </c>
      <c r="B150" s="5" t="s">
        <v>546</v>
      </c>
      <c r="C150" s="6"/>
      <c r="D150" s="6" t="s">
        <v>263</v>
      </c>
      <c r="E150" s="13">
        <f>(_xlfn.IFNA(INDEX(Table2[Column1],MATCH(D150,Table2[GOODS/SERVICE],0)),""))</f>
        <v>0.02</v>
      </c>
      <c r="F150" s="6" t="s">
        <v>245</v>
      </c>
      <c r="G150" s="13">
        <f>(_xlfn.IFNA(INDEX(Table6[Column1],MATCH(F150,Table6[VAT/NVAT],TRUE)),""))</f>
        <v>0.03</v>
      </c>
    </row>
    <row r="151" spans="1:7">
      <c r="A151" s="4" t="s">
        <v>547</v>
      </c>
      <c r="B151" s="5" t="s">
        <v>548</v>
      </c>
      <c r="C151" s="6"/>
      <c r="D151" s="6" t="s">
        <v>248</v>
      </c>
      <c r="E151" s="13">
        <f>(_xlfn.IFNA(INDEX(Table2[Column1],MATCH(D151,Table2[GOODS/SERVICE],0)),""))</f>
        <v>0.01</v>
      </c>
      <c r="F151" s="6" t="s">
        <v>245</v>
      </c>
      <c r="G151" s="13">
        <f>(_xlfn.IFNA(INDEX(Table6[Column1],MATCH(F151,Table6[VAT/NVAT],TRUE)),""))</f>
        <v>0.03</v>
      </c>
    </row>
    <row r="152" spans="1:7">
      <c r="A152" s="4" t="s">
        <v>549</v>
      </c>
      <c r="B152" s="5" t="s">
        <v>550</v>
      </c>
      <c r="C152" s="6"/>
      <c r="D152" s="6" t="s">
        <v>263</v>
      </c>
      <c r="E152" s="13">
        <f>(_xlfn.IFNA(INDEX(Table2[Column1],MATCH(D152,Table2[GOODS/SERVICE],0)),""))</f>
        <v>0.02</v>
      </c>
      <c r="F152" s="6" t="s">
        <v>243</v>
      </c>
      <c r="G152" s="13">
        <f>(_xlfn.IFNA(INDEX(Table6[Column1],MATCH(F152,Table6[VAT/NVAT],TRUE)),""))</f>
        <v>0.05</v>
      </c>
    </row>
    <row r="153" spans="1:7">
      <c r="A153" s="4" t="s">
        <v>551</v>
      </c>
      <c r="B153" s="5" t="s">
        <v>552</v>
      </c>
      <c r="C153" s="6"/>
      <c r="D153" s="6" t="s">
        <v>263</v>
      </c>
      <c r="E153" s="13">
        <f>(_xlfn.IFNA(INDEX(Table2[Column1],MATCH(D153,Table2[GOODS/SERVICE],0)),""))</f>
        <v>0.02</v>
      </c>
      <c r="F153" s="6" t="s">
        <v>243</v>
      </c>
      <c r="G153" s="13">
        <f>(_xlfn.IFNA(INDEX(Table6[Column1],MATCH(F153,Table6[VAT/NVAT],TRUE)),""))</f>
        <v>0.05</v>
      </c>
    </row>
    <row r="154" spans="1:7">
      <c r="A154" s="4" t="s">
        <v>553</v>
      </c>
      <c r="B154" s="5" t="s">
        <v>554</v>
      </c>
      <c r="C154" s="6"/>
      <c r="D154" s="6" t="s">
        <v>248</v>
      </c>
      <c r="E154" s="13">
        <f>(_xlfn.IFNA(INDEX(Table2[Column1],MATCH(D154,Table2[GOODS/SERVICE],0)),""))</f>
        <v>0.01</v>
      </c>
      <c r="F154" s="6" t="s">
        <v>245</v>
      </c>
      <c r="G154" s="13">
        <f>(_xlfn.IFNA(INDEX(Table6[Column1],MATCH(F154,Table6[VAT/NVAT],TRUE)),""))</f>
        <v>0.03</v>
      </c>
    </row>
    <row r="155" spans="1:7">
      <c r="A155" s="4" t="s">
        <v>555</v>
      </c>
      <c r="B155" s="5" t="s">
        <v>556</v>
      </c>
      <c r="C155" s="6"/>
      <c r="D155" s="6" t="s">
        <v>248</v>
      </c>
      <c r="E155" s="13">
        <f>(_xlfn.IFNA(INDEX(Table2[Column1],MATCH(D155,Table2[GOODS/SERVICE],0)),""))</f>
        <v>0.01</v>
      </c>
      <c r="F155" s="6" t="s">
        <v>245</v>
      </c>
      <c r="G155" s="13">
        <f>(_xlfn.IFNA(INDEX(Table6[Column1],MATCH(F155,Table6[VAT/NVAT],TRUE)),""))</f>
        <v>0.03</v>
      </c>
    </row>
    <row r="156" spans="1:7">
      <c r="A156" s="4" t="s">
        <v>557</v>
      </c>
      <c r="B156" s="5" t="s">
        <v>558</v>
      </c>
      <c r="C156" s="6"/>
      <c r="D156" s="6" t="s">
        <v>248</v>
      </c>
      <c r="E156" s="13">
        <f>(_xlfn.IFNA(INDEX(Table2[Column1],MATCH(D156,Table2[GOODS/SERVICE],0)),""))</f>
        <v>0.01</v>
      </c>
      <c r="F156" s="6" t="s">
        <v>250</v>
      </c>
      <c r="G156" s="13">
        <f>(_xlfn.IFNA(INDEX(Table6[Column1],MATCH(F156,Table6[VAT/NVAT],TRUE)),""))</f>
        <v>0.05</v>
      </c>
    </row>
    <row r="157" spans="1:7">
      <c r="A157" s="4" t="s">
        <v>557</v>
      </c>
      <c r="B157" s="5" t="s">
        <v>558</v>
      </c>
      <c r="C157" s="6"/>
      <c r="D157" s="6" t="s">
        <v>248</v>
      </c>
      <c r="E157" s="13">
        <f>(_xlfn.IFNA(INDEX(Table2[Column1],MATCH(D157,Table2[GOODS/SERVICE],0)),""))</f>
        <v>0.01</v>
      </c>
      <c r="F157" s="6" t="s">
        <v>250</v>
      </c>
      <c r="G157" s="13">
        <f>(_xlfn.IFNA(INDEX(Table6[Column1],MATCH(F157,Table6[VAT/NVAT],TRUE)),""))</f>
        <v>0.05</v>
      </c>
    </row>
    <row r="158" spans="1:7">
      <c r="A158" s="4" t="s">
        <v>559</v>
      </c>
      <c r="B158" s="5" t="s">
        <v>560</v>
      </c>
      <c r="C158" s="6"/>
      <c r="D158" s="6" t="s">
        <v>248</v>
      </c>
      <c r="E158" s="13">
        <f>(_xlfn.IFNA(INDEX(Table2[Column1],MATCH(D158,Table2[GOODS/SERVICE],0)),""))</f>
        <v>0.01</v>
      </c>
      <c r="F158" s="6" t="s">
        <v>245</v>
      </c>
      <c r="G158" s="13">
        <f>(_xlfn.IFNA(INDEX(Table6[Column1],MATCH(F158,Table6[VAT/NVAT],TRUE)),""))</f>
        <v>0.03</v>
      </c>
    </row>
    <row r="159" spans="1:7">
      <c r="A159" s="4" t="s">
        <v>561</v>
      </c>
      <c r="B159" s="5" t="s">
        <v>562</v>
      </c>
      <c r="C159" s="6"/>
      <c r="D159" s="6" t="s">
        <v>248</v>
      </c>
      <c r="E159" s="13">
        <f>(_xlfn.IFNA(INDEX(Table2[Column1],MATCH(D159,Table2[GOODS/SERVICE],0)),""))</f>
        <v>0.01</v>
      </c>
      <c r="F159" s="6" t="s">
        <v>245</v>
      </c>
      <c r="G159" s="13">
        <f>(_xlfn.IFNA(INDEX(Table6[Column1],MATCH(F159,Table6[VAT/NVAT],TRUE)),""))</f>
        <v>0.03</v>
      </c>
    </row>
    <row r="160" spans="1:7">
      <c r="A160" s="4" t="s">
        <v>563</v>
      </c>
      <c r="B160" s="5" t="s">
        <v>564</v>
      </c>
      <c r="C160" s="10"/>
      <c r="D160" s="10" t="s">
        <v>248</v>
      </c>
      <c r="E160" s="13">
        <f>(_xlfn.IFNA(INDEX(Table2[Column1],MATCH(D160,Table2[GOODS/SERVICE],0)),""))</f>
        <v>0.01</v>
      </c>
      <c r="F160" s="10" t="s">
        <v>245</v>
      </c>
      <c r="G160" s="13">
        <f>(_xlfn.IFNA(INDEX(Table6[Column1],MATCH(F160,Table6[VAT/NVAT],TRUE)),""))</f>
        <v>0.03</v>
      </c>
    </row>
    <row r="161" spans="1:7">
      <c r="A161" s="4" t="s">
        <v>565</v>
      </c>
      <c r="B161" s="5" t="s">
        <v>566</v>
      </c>
      <c r="C161" s="6"/>
      <c r="D161" s="6" t="s">
        <v>248</v>
      </c>
      <c r="E161" s="13">
        <f>(_xlfn.IFNA(INDEX(Table2[Column1],MATCH(D161,Table2[GOODS/SERVICE],0)),""))</f>
        <v>0.01</v>
      </c>
      <c r="F161" s="6" t="s">
        <v>245</v>
      </c>
      <c r="G161" s="13">
        <f>(_xlfn.IFNA(INDEX(Table6[Column1],MATCH(F161,Table6[VAT/NVAT],TRUE)),""))</f>
        <v>0.03</v>
      </c>
    </row>
    <row r="162" spans="1:7">
      <c r="A162" s="4" t="s">
        <v>567</v>
      </c>
      <c r="B162" s="5" t="s">
        <v>568</v>
      </c>
      <c r="C162" s="6"/>
      <c r="D162" s="6" t="s">
        <v>253</v>
      </c>
      <c r="E162" s="13">
        <f>(_xlfn.IFNA(INDEX(Table2[Column1],MATCH(D162,Table2[GOODS/SERVICE],0)),""))</f>
        <v>0.01</v>
      </c>
      <c r="F162" s="6" t="s">
        <v>250</v>
      </c>
      <c r="G162" s="13">
        <f>(_xlfn.IFNA(INDEX(Table6[Column1],MATCH(F162,Table6[VAT/NVAT],TRUE)),""))</f>
        <v>0.05</v>
      </c>
    </row>
    <row r="163" spans="1:7">
      <c r="A163" s="4" t="s">
        <v>569</v>
      </c>
      <c r="B163" s="5" t="s">
        <v>570</v>
      </c>
      <c r="C163" s="6"/>
      <c r="D163" s="6" t="s">
        <v>248</v>
      </c>
      <c r="E163" s="13">
        <f>(_xlfn.IFNA(INDEX(Table2[Column1],MATCH(D163,Table2[GOODS/SERVICE],0)),""))</f>
        <v>0.01</v>
      </c>
      <c r="F163" s="6" t="s">
        <v>245</v>
      </c>
      <c r="G163" s="13">
        <f>(_xlfn.IFNA(INDEX(Table6[Column1],MATCH(F163,Table6[VAT/NVAT],TRUE)),""))</f>
        <v>0.03</v>
      </c>
    </row>
    <row r="164" spans="1:7">
      <c r="A164" s="4" t="s">
        <v>571</v>
      </c>
      <c r="B164" s="5" t="s">
        <v>572</v>
      </c>
      <c r="C164" s="6"/>
      <c r="D164" s="6" t="s">
        <v>248</v>
      </c>
      <c r="E164" s="13">
        <f>(_xlfn.IFNA(INDEX(Table2[Column1],MATCH(D164,Table2[GOODS/SERVICE],0)),""))</f>
        <v>0.01</v>
      </c>
      <c r="F164" s="6" t="s">
        <v>250</v>
      </c>
      <c r="G164" s="13">
        <f>(_xlfn.IFNA(INDEX(Table6[Column1],MATCH(F164,Table6[VAT/NVAT],TRUE)),""))</f>
        <v>0.05</v>
      </c>
    </row>
    <row r="165" spans="1:7">
      <c r="A165" s="4" t="s">
        <v>573</v>
      </c>
      <c r="B165" s="5" t="s">
        <v>574</v>
      </c>
      <c r="C165" s="6"/>
      <c r="D165" s="6" t="s">
        <v>248</v>
      </c>
      <c r="E165" s="13">
        <f>(_xlfn.IFNA(INDEX(Table2[Column1],MATCH(D165,Table2[GOODS/SERVICE],0)),""))</f>
        <v>0.01</v>
      </c>
      <c r="F165" s="6" t="s">
        <v>245</v>
      </c>
      <c r="G165" s="13">
        <f>(_xlfn.IFNA(INDEX(Table6[Column1],MATCH(F165,Table6[VAT/NVAT],TRUE)),""))</f>
        <v>0.03</v>
      </c>
    </row>
    <row r="166" spans="1:7">
      <c r="A166" s="4" t="s">
        <v>575</v>
      </c>
      <c r="B166" s="5" t="s">
        <v>576</v>
      </c>
      <c r="C166" s="6"/>
      <c r="D166" s="6" t="s">
        <v>248</v>
      </c>
      <c r="E166" s="13">
        <f>(_xlfn.IFNA(INDEX(Table2[Column1],MATCH(D166,Table2[GOODS/SERVICE],0)),""))</f>
        <v>0.01</v>
      </c>
      <c r="F166" s="6" t="s">
        <v>245</v>
      </c>
      <c r="G166" s="13">
        <f>(_xlfn.IFNA(INDEX(Table6[Column1],MATCH(F166,Table6[VAT/NVAT],TRUE)),""))</f>
        <v>0.03</v>
      </c>
    </row>
    <row r="167" spans="1:7">
      <c r="A167" s="4" t="s">
        <v>577</v>
      </c>
      <c r="B167" s="5" t="s">
        <v>578</v>
      </c>
      <c r="C167" s="6"/>
      <c r="D167" s="6" t="s">
        <v>249</v>
      </c>
      <c r="E167" s="13">
        <f>(_xlfn.IFNA(INDEX(Table2[Column1],MATCH(D167,Table2[GOODS/SERVICE],0)),""))</f>
        <v>0.02</v>
      </c>
      <c r="F167" s="6" t="s">
        <v>243</v>
      </c>
      <c r="G167" s="13">
        <f>(_xlfn.IFNA(INDEX(Table6[Column1],MATCH(F167,Table6[VAT/NVAT],TRUE)),""))</f>
        <v>0.05</v>
      </c>
    </row>
    <row r="168" spans="1:7">
      <c r="A168" s="4" t="s">
        <v>579</v>
      </c>
      <c r="B168" s="5" t="s">
        <v>580</v>
      </c>
      <c r="C168" s="6"/>
      <c r="D168" s="6" t="s">
        <v>248</v>
      </c>
      <c r="E168" s="13">
        <f>(_xlfn.IFNA(INDEX(Table2[Column1],MATCH(D168,Table2[GOODS/SERVICE],0)),""))</f>
        <v>0.01</v>
      </c>
      <c r="F168" s="6" t="s">
        <v>250</v>
      </c>
      <c r="G168" s="13">
        <f>(_xlfn.IFNA(INDEX(Table6[Column1],MATCH(F168,Table6[VAT/NVAT],TRUE)),""))</f>
        <v>0.05</v>
      </c>
    </row>
    <row r="169" spans="1:7">
      <c r="A169" s="4" t="s">
        <v>581</v>
      </c>
      <c r="B169" s="5" t="s">
        <v>582</v>
      </c>
      <c r="C169" s="6"/>
      <c r="D169" s="6" t="s">
        <v>253</v>
      </c>
      <c r="E169" s="13">
        <f>(_xlfn.IFNA(INDEX(Table2[Column1],MATCH(D169,Table2[GOODS/SERVICE],0)),""))</f>
        <v>0.01</v>
      </c>
      <c r="F169" s="6" t="s">
        <v>250</v>
      </c>
      <c r="G169" s="13">
        <f>(_xlfn.IFNA(INDEX(Table6[Column1],MATCH(F169,Table6[VAT/NVAT],TRUE)),""))</f>
        <v>0.05</v>
      </c>
    </row>
    <row r="170" spans="1:7">
      <c r="A170" s="4" t="s">
        <v>583</v>
      </c>
      <c r="B170" s="5" t="s">
        <v>584</v>
      </c>
      <c r="C170" s="6"/>
      <c r="D170" s="6" t="s">
        <v>248</v>
      </c>
      <c r="E170" s="13">
        <f>(_xlfn.IFNA(INDEX(Table2[Column1],MATCH(D170,Table2[GOODS/SERVICE],0)),""))</f>
        <v>0.01</v>
      </c>
      <c r="F170" s="6" t="s">
        <v>250</v>
      </c>
      <c r="G170" s="13">
        <f>(_xlfn.IFNA(INDEX(Table6[Column1],MATCH(F170,Table6[VAT/NVAT],TRUE)),""))</f>
        <v>0.05</v>
      </c>
    </row>
    <row r="171" spans="1:7">
      <c r="A171" s="4" t="s">
        <v>585</v>
      </c>
      <c r="B171" s="5" t="s">
        <v>586</v>
      </c>
      <c r="C171" s="6"/>
      <c r="D171" s="6" t="s">
        <v>253</v>
      </c>
      <c r="E171" s="13">
        <f>(_xlfn.IFNA(INDEX(Table2[Column1],MATCH(D171,Table2[GOODS/SERVICE],0)),""))</f>
        <v>0.01</v>
      </c>
      <c r="F171" s="6" t="s">
        <v>250</v>
      </c>
      <c r="G171" s="13">
        <f>(_xlfn.IFNA(INDEX(Table6[Column1],MATCH(F171,Table6[VAT/NVAT],TRUE)),""))</f>
        <v>0.05</v>
      </c>
    </row>
    <row r="172" spans="1:7">
      <c r="A172" s="4" t="s">
        <v>587</v>
      </c>
      <c r="B172" s="5" t="s">
        <v>588</v>
      </c>
      <c r="C172" s="6"/>
      <c r="D172" s="6" t="s">
        <v>263</v>
      </c>
      <c r="E172" s="13">
        <f>(_xlfn.IFNA(INDEX(Table2[Column1],MATCH(D172,Table2[GOODS/SERVICE],0)),""))</f>
        <v>0.02</v>
      </c>
      <c r="F172" s="6" t="s">
        <v>243</v>
      </c>
      <c r="G172" s="13">
        <f>(_xlfn.IFNA(INDEX(Table6[Column1],MATCH(F172,Table6[VAT/NVAT],TRUE)),""))</f>
        <v>0.05</v>
      </c>
    </row>
    <row r="173" spans="1:7">
      <c r="A173" s="4" t="s">
        <v>589</v>
      </c>
      <c r="B173" s="5" t="s">
        <v>590</v>
      </c>
      <c r="C173" s="6"/>
      <c r="D173" s="6" t="s">
        <v>263</v>
      </c>
      <c r="E173" s="13">
        <f>(_xlfn.IFNA(INDEX(Table2[Column1],MATCH(D173,Table2[GOODS/SERVICE],0)),""))</f>
        <v>0.02</v>
      </c>
      <c r="F173" s="6" t="s">
        <v>243</v>
      </c>
      <c r="G173" s="13">
        <f>(_xlfn.IFNA(INDEX(Table6[Column1],MATCH(F173,Table6[VAT/NVAT],TRUE)),""))</f>
        <v>0.05</v>
      </c>
    </row>
    <row r="174" spans="1:7">
      <c r="A174" s="4" t="s">
        <v>591</v>
      </c>
      <c r="B174" s="5" t="s">
        <v>592</v>
      </c>
      <c r="C174" s="6"/>
      <c r="D174" s="6" t="s">
        <v>263</v>
      </c>
      <c r="E174" s="13">
        <f>(_xlfn.IFNA(INDEX(Table2[Column1],MATCH(D174,Table2[GOODS/SERVICE],0)),""))</f>
        <v>0.02</v>
      </c>
      <c r="F174" s="6" t="s">
        <v>243</v>
      </c>
      <c r="G174" s="13">
        <f>(_xlfn.IFNA(INDEX(Table6[Column1],MATCH(F174,Table6[VAT/NVAT],TRUE)),""))</f>
        <v>0.05</v>
      </c>
    </row>
    <row r="175" spans="1:7">
      <c r="A175" s="4" t="s">
        <v>593</v>
      </c>
      <c r="B175" s="5" t="s">
        <v>594</v>
      </c>
      <c r="C175" s="6"/>
      <c r="D175" s="6" t="s">
        <v>248</v>
      </c>
      <c r="E175" s="13">
        <f>(_xlfn.IFNA(INDEX(Table2[Column1],MATCH(D175,Table2[GOODS/SERVICE],0)),""))</f>
        <v>0.01</v>
      </c>
      <c r="F175" s="6" t="s">
        <v>245</v>
      </c>
      <c r="G175" s="13">
        <f>(_xlfn.IFNA(INDEX(Table6[Column1],MATCH(F175,Table6[VAT/NVAT],TRUE)),""))</f>
        <v>0.03</v>
      </c>
    </row>
    <row r="176" spans="1:7">
      <c r="A176" s="4" t="s">
        <v>595</v>
      </c>
      <c r="B176" s="5" t="s">
        <v>596</v>
      </c>
      <c r="C176" s="6"/>
      <c r="D176" s="6" t="s">
        <v>248</v>
      </c>
      <c r="E176" s="13">
        <f>(_xlfn.IFNA(INDEX(Table2[Column1],MATCH(D176,Table2[GOODS/SERVICE],0)),""))</f>
        <v>0.01</v>
      </c>
      <c r="F176" s="6" t="s">
        <v>250</v>
      </c>
      <c r="G176" s="13">
        <f>(_xlfn.IFNA(INDEX(Table6[Column1],MATCH(F176,Table6[VAT/NVAT],TRUE)),""))</f>
        <v>0.05</v>
      </c>
    </row>
    <row r="177" spans="1:7">
      <c r="A177" s="4" t="s">
        <v>597</v>
      </c>
      <c r="B177" s="5" t="s">
        <v>598</v>
      </c>
      <c r="C177" s="6"/>
      <c r="D177" s="6" t="s">
        <v>248</v>
      </c>
      <c r="E177" s="13">
        <f>(_xlfn.IFNA(INDEX(Table2[Column1],MATCH(D177,Table2[GOODS/SERVICE],0)),""))</f>
        <v>0.01</v>
      </c>
      <c r="F177" s="6" t="s">
        <v>250</v>
      </c>
      <c r="G177" s="13">
        <f>(_xlfn.IFNA(INDEX(Table6[Column1],MATCH(F177,Table6[VAT/NVAT],TRUE)),""))</f>
        <v>0.05</v>
      </c>
    </row>
    <row r="178" spans="1:7">
      <c r="A178" s="4" t="s">
        <v>599</v>
      </c>
      <c r="B178" s="5" t="s">
        <v>600</v>
      </c>
      <c r="C178" s="6"/>
      <c r="D178" s="6" t="s">
        <v>248</v>
      </c>
      <c r="E178" s="13">
        <f>(_xlfn.IFNA(INDEX(Table2[Column1],MATCH(D178,Table2[GOODS/SERVICE],0)),""))</f>
        <v>0.01</v>
      </c>
      <c r="F178" s="6" t="s">
        <v>245</v>
      </c>
      <c r="G178" s="13">
        <f>(_xlfn.IFNA(INDEX(Table6[Column1],MATCH(F178,Table6[VAT/NVAT],TRUE)),""))</f>
        <v>0.03</v>
      </c>
    </row>
    <row r="179" spans="1:7">
      <c r="A179" s="4" t="s">
        <v>601</v>
      </c>
      <c r="B179" s="5" t="s">
        <v>602</v>
      </c>
      <c r="C179" s="6"/>
      <c r="D179" s="6" t="s">
        <v>263</v>
      </c>
      <c r="E179" s="13">
        <f>(_xlfn.IFNA(INDEX(Table2[Column1],MATCH(D179,Table2[GOODS/SERVICE],0)),""))</f>
        <v>0.02</v>
      </c>
      <c r="F179" s="6" t="s">
        <v>243</v>
      </c>
      <c r="G179" s="13">
        <f>(_xlfn.IFNA(INDEX(Table6[Column1],MATCH(F179,Table6[VAT/NVAT],TRUE)),""))</f>
        <v>0.05</v>
      </c>
    </row>
    <row r="180" spans="1:7">
      <c r="A180" s="4" t="s">
        <v>603</v>
      </c>
      <c r="B180" s="5" t="s">
        <v>604</v>
      </c>
      <c r="C180" s="6"/>
      <c r="D180" s="6" t="s">
        <v>253</v>
      </c>
      <c r="E180" s="13">
        <f>(_xlfn.IFNA(INDEX(Table2[Column1],MATCH(D180,Table2[GOODS/SERVICE],0)),""))</f>
        <v>0.01</v>
      </c>
      <c r="F180" s="6" t="s">
        <v>250</v>
      </c>
      <c r="G180" s="13">
        <f>(_xlfn.IFNA(INDEX(Table6[Column1],MATCH(F180,Table6[VAT/NVAT],TRUE)),""))</f>
        <v>0.05</v>
      </c>
    </row>
    <row r="181" spans="1:7">
      <c r="A181" s="4" t="s">
        <v>605</v>
      </c>
      <c r="B181" s="5" t="s">
        <v>606</v>
      </c>
      <c r="C181" s="6"/>
      <c r="D181" s="6" t="s">
        <v>248</v>
      </c>
      <c r="E181" s="13">
        <f>(_xlfn.IFNA(INDEX(Table2[Column1],MATCH(D181,Table2[GOODS/SERVICE],0)),""))</f>
        <v>0.01</v>
      </c>
      <c r="F181" s="6" t="s">
        <v>250</v>
      </c>
      <c r="G181" s="13">
        <f>(_xlfn.IFNA(INDEX(Table6[Column1],MATCH(F181,Table6[VAT/NVAT],TRUE)),""))</f>
        <v>0.05</v>
      </c>
    </row>
    <row r="182" spans="1:7">
      <c r="A182" s="4" t="s">
        <v>607</v>
      </c>
      <c r="B182" s="5" t="s">
        <v>608</v>
      </c>
      <c r="C182" s="6"/>
      <c r="D182" s="6" t="s">
        <v>248</v>
      </c>
      <c r="E182" s="13">
        <f>(_xlfn.IFNA(INDEX(Table2[Column1],MATCH(D182,Table2[GOODS/SERVICE],0)),""))</f>
        <v>0.01</v>
      </c>
      <c r="F182" s="6" t="s">
        <v>245</v>
      </c>
      <c r="G182" s="13">
        <f>(_xlfn.IFNA(INDEX(Table6[Column1],MATCH(F182,Table6[VAT/NVAT],TRUE)),""))</f>
        <v>0.03</v>
      </c>
    </row>
    <row r="183" spans="1:7">
      <c r="A183" s="4" t="s">
        <v>609</v>
      </c>
      <c r="B183" s="5" t="s">
        <v>610</v>
      </c>
      <c r="C183" s="6"/>
      <c r="D183" s="6" t="s">
        <v>248</v>
      </c>
      <c r="E183" s="13">
        <f>(_xlfn.IFNA(INDEX(Table2[Column1],MATCH(D183,Table2[GOODS/SERVICE],0)),""))</f>
        <v>0.01</v>
      </c>
      <c r="F183" s="6" t="s">
        <v>245</v>
      </c>
      <c r="G183" s="13">
        <f>(_xlfn.IFNA(INDEX(Table6[Column1],MATCH(F183,Table6[VAT/NVAT],TRUE)),""))</f>
        <v>0.03</v>
      </c>
    </row>
    <row r="184" spans="1:7">
      <c r="A184" s="4" t="s">
        <v>611</v>
      </c>
      <c r="B184" s="5" t="s">
        <v>612</v>
      </c>
      <c r="C184" s="6"/>
      <c r="D184" s="6" t="s">
        <v>263</v>
      </c>
      <c r="E184" s="13">
        <f>(_xlfn.IFNA(INDEX(Table2[Column1],MATCH(D184,Table2[GOODS/SERVICE],0)),""))</f>
        <v>0.02</v>
      </c>
      <c r="F184" s="6" t="s">
        <v>245</v>
      </c>
      <c r="G184" s="13">
        <f>(_xlfn.IFNA(INDEX(Table6[Column1],MATCH(F184,Table6[VAT/NVAT],TRUE)),""))</f>
        <v>0.03</v>
      </c>
    </row>
    <row r="185" spans="1:7">
      <c r="A185" s="4" t="s">
        <v>613</v>
      </c>
      <c r="B185" s="5" t="s">
        <v>614</v>
      </c>
      <c r="C185" s="6"/>
      <c r="D185" s="6" t="s">
        <v>248</v>
      </c>
      <c r="E185" s="13">
        <f>(_xlfn.IFNA(INDEX(Table2[Column1],MATCH(D185,Table2[GOODS/SERVICE],0)),""))</f>
        <v>0.01</v>
      </c>
      <c r="F185" s="6" t="s">
        <v>250</v>
      </c>
      <c r="G185" s="13">
        <f>(_xlfn.IFNA(INDEX(Table6[Column1],MATCH(F185,Table6[VAT/NVAT],TRUE)),""))</f>
        <v>0.05</v>
      </c>
    </row>
    <row r="186" spans="1:7">
      <c r="A186" s="4" t="s">
        <v>615</v>
      </c>
      <c r="B186" s="5" t="s">
        <v>616</v>
      </c>
      <c r="C186" s="6"/>
      <c r="D186" s="6" t="s">
        <v>248</v>
      </c>
      <c r="E186" s="13">
        <f>(_xlfn.IFNA(INDEX(Table2[Column1],MATCH(D186,Table2[GOODS/SERVICE],0)),""))</f>
        <v>0.01</v>
      </c>
      <c r="F186" s="6" t="s">
        <v>245</v>
      </c>
      <c r="G186" s="13">
        <f>(_xlfn.IFNA(INDEX(Table6[Column1],MATCH(F186,Table6[VAT/NVAT],TRUE)),""))</f>
        <v>0.03</v>
      </c>
    </row>
    <row r="187" spans="1:7">
      <c r="A187" s="4" t="s">
        <v>617</v>
      </c>
      <c r="B187" s="5" t="s">
        <v>618</v>
      </c>
      <c r="C187" s="6"/>
      <c r="D187" s="6" t="s">
        <v>253</v>
      </c>
      <c r="E187" s="13">
        <f>(_xlfn.IFNA(INDEX(Table2[Column1],MATCH(D187,Table2[GOODS/SERVICE],0)),""))</f>
        <v>0.01</v>
      </c>
      <c r="F187" s="6" t="s">
        <v>245</v>
      </c>
      <c r="G187" s="13">
        <f>(_xlfn.IFNA(INDEX(Table6[Column1],MATCH(F187,Table6[VAT/NVAT],TRUE)),""))</f>
        <v>0.03</v>
      </c>
    </row>
    <row r="188" spans="1:7">
      <c r="A188" s="4" t="s">
        <v>619</v>
      </c>
      <c r="B188" s="5" t="s">
        <v>620</v>
      </c>
      <c r="C188" s="6"/>
      <c r="D188" s="6" t="s">
        <v>248</v>
      </c>
      <c r="E188" s="13">
        <f>(_xlfn.IFNA(INDEX(Table2[Column1],MATCH(D188,Table2[GOODS/SERVICE],0)),""))</f>
        <v>0.01</v>
      </c>
      <c r="F188" s="6" t="s">
        <v>245</v>
      </c>
      <c r="G188" s="13">
        <f>(_xlfn.IFNA(INDEX(Table6[Column1],MATCH(F188,Table6[VAT/NVAT],TRUE)),""))</f>
        <v>0.03</v>
      </c>
    </row>
    <row r="189" spans="1:7">
      <c r="A189" s="4" t="s">
        <v>621</v>
      </c>
      <c r="B189" s="5" t="s">
        <v>622</v>
      </c>
      <c r="C189" s="6"/>
      <c r="D189" s="6" t="s">
        <v>253</v>
      </c>
      <c r="E189" s="13">
        <f>(_xlfn.IFNA(INDEX(Table2[Column1],MATCH(D189,Table2[GOODS/SERVICE],0)),""))</f>
        <v>0.01</v>
      </c>
      <c r="F189" s="6" t="s">
        <v>250</v>
      </c>
      <c r="G189" s="13">
        <f>(_xlfn.IFNA(INDEX(Table6[Column1],MATCH(F189,Table6[VAT/NVAT],TRUE)),""))</f>
        <v>0.05</v>
      </c>
    </row>
    <row r="190" spans="1:7">
      <c r="A190" s="4" t="s">
        <v>623</v>
      </c>
      <c r="B190" s="5" t="s">
        <v>624</v>
      </c>
      <c r="C190" s="6"/>
      <c r="D190" s="6" t="s">
        <v>248</v>
      </c>
      <c r="E190" s="13">
        <f>(_xlfn.IFNA(INDEX(Table2[Column1],MATCH(D190,Table2[GOODS/SERVICE],0)),""))</f>
        <v>0.01</v>
      </c>
      <c r="F190" s="6" t="s">
        <v>250</v>
      </c>
      <c r="G190" s="13">
        <f>(_xlfn.IFNA(INDEX(Table6[Column1],MATCH(F190,Table6[VAT/NVAT],TRUE)),""))</f>
        <v>0.05</v>
      </c>
    </row>
    <row r="191" spans="1:7">
      <c r="A191" s="4" t="s">
        <v>625</v>
      </c>
      <c r="B191" s="5" t="s">
        <v>626</v>
      </c>
      <c r="C191" s="6"/>
      <c r="D191" s="6" t="s">
        <v>248</v>
      </c>
      <c r="E191" s="13">
        <f>(_xlfn.IFNA(INDEX(Table2[Column1],MATCH(D191,Table2[GOODS/SERVICE],0)),""))</f>
        <v>0.01</v>
      </c>
      <c r="F191" s="6" t="s">
        <v>245</v>
      </c>
      <c r="G191" s="13">
        <f>(_xlfn.IFNA(INDEX(Table6[Column1],MATCH(F191,Table6[VAT/NVAT],TRUE)),""))</f>
        <v>0.03</v>
      </c>
    </row>
    <row r="192" spans="1:7">
      <c r="A192" s="4" t="s">
        <v>627</v>
      </c>
      <c r="B192" s="5" t="s">
        <v>628</v>
      </c>
      <c r="C192" s="6"/>
      <c r="D192" s="6" t="s">
        <v>248</v>
      </c>
      <c r="E192" s="13">
        <f>(_xlfn.IFNA(INDEX(Table2[Column1],MATCH(D192,Table2[GOODS/SERVICE],0)),""))</f>
        <v>0.01</v>
      </c>
      <c r="F192" s="6" t="s">
        <v>245</v>
      </c>
      <c r="G192" s="13">
        <f>(_xlfn.IFNA(INDEX(Table6[Column1],MATCH(F192,Table6[VAT/NVAT],TRUE)),""))</f>
        <v>0.03</v>
      </c>
    </row>
    <row r="193" spans="1:7">
      <c r="A193" s="4" t="s">
        <v>629</v>
      </c>
      <c r="B193" s="5" t="s">
        <v>630</v>
      </c>
      <c r="C193" s="6"/>
      <c r="D193" s="6" t="s">
        <v>253</v>
      </c>
      <c r="E193" s="13">
        <f>(_xlfn.IFNA(INDEX(Table2[Column1],MATCH(D193,Table2[GOODS/SERVICE],0)),""))</f>
        <v>0.01</v>
      </c>
      <c r="F193" s="6" t="s">
        <v>250</v>
      </c>
      <c r="G193" s="13">
        <f>(_xlfn.IFNA(INDEX(Table6[Column1],MATCH(F193,Table6[VAT/NVAT],TRUE)),""))</f>
        <v>0.05</v>
      </c>
    </row>
    <row r="194" spans="1:7">
      <c r="A194" s="4" t="s">
        <v>631</v>
      </c>
      <c r="B194" s="5" t="s">
        <v>632</v>
      </c>
      <c r="C194" s="6"/>
      <c r="D194" s="6" t="s">
        <v>253</v>
      </c>
      <c r="E194" s="13">
        <f>(_xlfn.IFNA(INDEX(Table2[Column1],MATCH(D194,Table2[GOODS/SERVICE],0)),""))</f>
        <v>0.01</v>
      </c>
      <c r="F194" s="6" t="s">
        <v>250</v>
      </c>
      <c r="G194" s="13">
        <f>(_xlfn.IFNA(INDEX(Table6[Column1],MATCH(F194,Table6[VAT/NVAT],TRUE)),""))</f>
        <v>0.05</v>
      </c>
    </row>
    <row r="195" spans="1:7">
      <c r="A195" s="4" t="s">
        <v>633</v>
      </c>
      <c r="B195" s="5" t="s">
        <v>634</v>
      </c>
      <c r="C195" s="6"/>
      <c r="D195" s="6" t="s">
        <v>248</v>
      </c>
      <c r="E195" s="13">
        <f>(_xlfn.IFNA(INDEX(Table2[Column1],MATCH(D195,Table2[GOODS/SERVICE],0)),""))</f>
        <v>0.01</v>
      </c>
      <c r="F195" s="6" t="s">
        <v>245</v>
      </c>
      <c r="G195" s="13">
        <f>(_xlfn.IFNA(INDEX(Table6[Column1],MATCH(F195,Table6[VAT/NVAT],TRUE)),""))</f>
        <v>0.03</v>
      </c>
    </row>
    <row r="196" spans="1:7">
      <c r="A196" s="4" t="s">
        <v>635</v>
      </c>
      <c r="B196" s="5" t="s">
        <v>636</v>
      </c>
      <c r="C196" s="6"/>
      <c r="D196" s="6" t="s">
        <v>249</v>
      </c>
      <c r="E196" s="13">
        <f>(_xlfn.IFNA(INDEX(Table2[Column1],MATCH(D196,Table2[GOODS/SERVICE],0)),""))</f>
        <v>0.02</v>
      </c>
      <c r="F196" s="6" t="s">
        <v>243</v>
      </c>
      <c r="G196" s="13">
        <f>(_xlfn.IFNA(INDEX(Table6[Column1],MATCH(F196,Table6[VAT/NVAT],TRUE)),""))</f>
        <v>0.05</v>
      </c>
    </row>
    <row r="197" spans="1:7">
      <c r="A197" s="4" t="s">
        <v>637</v>
      </c>
      <c r="B197" s="5" t="s">
        <v>638</v>
      </c>
      <c r="C197" s="6"/>
      <c r="D197" s="6" t="s">
        <v>248</v>
      </c>
      <c r="E197" s="13">
        <f>(_xlfn.IFNA(INDEX(Table2[Column1],MATCH(D197,Table2[GOODS/SERVICE],0)),""))</f>
        <v>0.01</v>
      </c>
      <c r="F197" s="6" t="s">
        <v>245</v>
      </c>
      <c r="G197" s="13">
        <f>(_xlfn.IFNA(INDEX(Table6[Column1],MATCH(F197,Table6[VAT/NVAT],TRUE)),""))</f>
        <v>0.03</v>
      </c>
    </row>
    <row r="198" spans="1:7">
      <c r="A198" s="4" t="s">
        <v>639</v>
      </c>
      <c r="B198" s="5" t="s">
        <v>640</v>
      </c>
      <c r="C198" s="6"/>
      <c r="D198" s="6" t="s">
        <v>248</v>
      </c>
      <c r="E198" s="13">
        <f>(_xlfn.IFNA(INDEX(Table2[Column1],MATCH(D198,Table2[GOODS/SERVICE],0)),""))</f>
        <v>0.01</v>
      </c>
      <c r="F198" s="6" t="s">
        <v>250</v>
      </c>
      <c r="G198" s="13">
        <f>(_xlfn.IFNA(INDEX(Table6[Column1],MATCH(F198,Table6[VAT/NVAT],TRUE)),""))</f>
        <v>0.05</v>
      </c>
    </row>
    <row r="199" spans="1:7">
      <c r="A199" s="4" t="s">
        <v>641</v>
      </c>
      <c r="B199" s="5" t="s">
        <v>642</v>
      </c>
      <c r="C199" s="6"/>
      <c r="D199" s="6" t="s">
        <v>249</v>
      </c>
      <c r="E199" s="13">
        <f>(_xlfn.IFNA(INDEX(Table2[Column1],MATCH(D199,Table2[GOODS/SERVICE],0)),""))</f>
        <v>0.02</v>
      </c>
      <c r="F199" s="6" t="s">
        <v>243</v>
      </c>
      <c r="G199" s="13">
        <f>(_xlfn.IFNA(INDEX(Table6[Column1],MATCH(F199,Table6[VAT/NVAT],TRUE)),""))</f>
        <v>0.05</v>
      </c>
    </row>
    <row r="200" spans="1:7">
      <c r="A200" s="4" t="s">
        <v>643</v>
      </c>
      <c r="B200" s="5" t="s">
        <v>644</v>
      </c>
      <c r="C200" s="6"/>
      <c r="D200" s="6" t="s">
        <v>248</v>
      </c>
      <c r="E200" s="13">
        <f>(_xlfn.IFNA(INDEX(Table2[Column1],MATCH(D200,Table2[GOODS/SERVICE],0)),""))</f>
        <v>0.01</v>
      </c>
      <c r="F200" s="6" t="s">
        <v>250</v>
      </c>
      <c r="G200" s="13">
        <f>(_xlfn.IFNA(INDEX(Table6[Column1],MATCH(F200,Table6[VAT/NVAT],TRUE)),""))</f>
        <v>0.05</v>
      </c>
    </row>
    <row r="201" spans="1:7">
      <c r="A201" s="4" t="s">
        <v>645</v>
      </c>
      <c r="B201" s="5" t="s">
        <v>646</v>
      </c>
      <c r="C201" s="6"/>
      <c r="D201" s="6" t="s">
        <v>253</v>
      </c>
      <c r="E201" s="13">
        <f>(_xlfn.IFNA(INDEX(Table2[Column1],MATCH(D201,Table2[GOODS/SERVICE],0)),""))</f>
        <v>0.01</v>
      </c>
      <c r="F201" s="6" t="s">
        <v>250</v>
      </c>
      <c r="G201" s="13">
        <f>(_xlfn.IFNA(INDEX(Table6[Column1],MATCH(F201,Table6[VAT/NVAT],TRUE)),""))</f>
        <v>0.05</v>
      </c>
    </row>
    <row r="202" spans="1:7">
      <c r="A202" s="4" t="s">
        <v>647</v>
      </c>
      <c r="B202" s="5" t="s">
        <v>648</v>
      </c>
      <c r="C202" s="6"/>
      <c r="D202" s="6" t="s">
        <v>248</v>
      </c>
      <c r="E202" s="13">
        <f>(_xlfn.IFNA(INDEX(Table2[Column1],MATCH(D202,Table2[GOODS/SERVICE],0)),""))</f>
        <v>0.01</v>
      </c>
      <c r="F202" s="6" t="s">
        <v>243</v>
      </c>
      <c r="G202" s="13">
        <f>(_xlfn.IFNA(INDEX(Table6[Column1],MATCH(F202,Table6[VAT/NVAT],TRUE)),""))</f>
        <v>0.05</v>
      </c>
    </row>
    <row r="203" spans="1:7">
      <c r="A203" s="4" t="s">
        <v>649</v>
      </c>
      <c r="B203" s="5" t="s">
        <v>650</v>
      </c>
      <c r="C203" s="6"/>
      <c r="D203" s="6" t="s">
        <v>249</v>
      </c>
      <c r="E203" s="13">
        <f>(_xlfn.IFNA(INDEX(Table2[Column1],MATCH(D203,Table2[GOODS/SERVICE],0)),""))</f>
        <v>0.02</v>
      </c>
      <c r="F203" s="6" t="s">
        <v>243</v>
      </c>
      <c r="G203" s="13">
        <f>(_xlfn.IFNA(INDEX(Table6[Column1],MATCH(F203,Table6[VAT/NVAT],TRUE)),""))</f>
        <v>0.05</v>
      </c>
    </row>
    <row r="204" spans="1:7">
      <c r="A204" s="4" t="s">
        <v>651</v>
      </c>
      <c r="B204" s="5" t="s">
        <v>652</v>
      </c>
      <c r="C204" s="6"/>
      <c r="D204" s="6" t="s">
        <v>248</v>
      </c>
      <c r="E204" s="13">
        <f>(_xlfn.IFNA(INDEX(Table2[Column1],MATCH(D204,Table2[GOODS/SERVICE],0)),""))</f>
        <v>0.01</v>
      </c>
      <c r="F204" s="6" t="s">
        <v>250</v>
      </c>
      <c r="G204" s="13">
        <f>(_xlfn.IFNA(INDEX(Table6[Column1],MATCH(F204,Table6[VAT/NVAT],TRUE)),""))</f>
        <v>0.05</v>
      </c>
    </row>
    <row r="205" spans="1:7">
      <c r="A205" s="4" t="s">
        <v>653</v>
      </c>
      <c r="B205" s="5" t="s">
        <v>654</v>
      </c>
      <c r="C205" s="6"/>
      <c r="D205" s="6" t="s">
        <v>248</v>
      </c>
      <c r="E205" s="13">
        <f>(_xlfn.IFNA(INDEX(Table2[Column1],MATCH(D205,Table2[GOODS/SERVICE],0)),""))</f>
        <v>0.01</v>
      </c>
      <c r="F205" s="6" t="s">
        <v>245</v>
      </c>
      <c r="G205" s="13">
        <f>(_xlfn.IFNA(INDEX(Table6[Column1],MATCH(F205,Table6[VAT/NVAT],TRUE)),""))</f>
        <v>0.03</v>
      </c>
    </row>
    <row r="206" spans="1:7">
      <c r="A206" s="4" t="s">
        <v>655</v>
      </c>
      <c r="B206" s="5" t="s">
        <v>656</v>
      </c>
      <c r="C206" s="6"/>
      <c r="D206" s="6" t="s">
        <v>248</v>
      </c>
      <c r="E206" s="13">
        <f>(_xlfn.IFNA(INDEX(Table2[Column1],MATCH(D206,Table2[GOODS/SERVICE],0)),""))</f>
        <v>0.01</v>
      </c>
      <c r="F206" s="6" t="s">
        <v>245</v>
      </c>
      <c r="G206" s="13">
        <f>(_xlfn.IFNA(INDEX(Table6[Column1],MATCH(F206,Table6[VAT/NVAT],TRUE)),""))</f>
        <v>0.03</v>
      </c>
    </row>
    <row r="207" spans="1:7">
      <c r="A207" s="4" t="s">
        <v>657</v>
      </c>
      <c r="B207" s="5" t="s">
        <v>658</v>
      </c>
      <c r="C207" s="6"/>
      <c r="D207" s="6" t="s">
        <v>248</v>
      </c>
      <c r="E207" s="13">
        <f>(_xlfn.IFNA(INDEX(Table2[Column1],MATCH(D207,Table2[GOODS/SERVICE],0)),""))</f>
        <v>0.01</v>
      </c>
      <c r="F207" s="6" t="s">
        <v>250</v>
      </c>
      <c r="G207" s="13">
        <f>(_xlfn.IFNA(INDEX(Table6[Column1],MATCH(F207,Table6[VAT/NVAT],TRUE)),""))</f>
        <v>0.05</v>
      </c>
    </row>
    <row r="208" spans="1:7">
      <c r="A208" s="4" t="s">
        <v>659</v>
      </c>
      <c r="B208" s="5" t="s">
        <v>660</v>
      </c>
      <c r="C208" s="6"/>
      <c r="D208" s="6" t="s">
        <v>248</v>
      </c>
      <c r="E208" s="13">
        <f>(_xlfn.IFNA(INDEX(Table2[Column1],MATCH(D208,Table2[GOODS/SERVICE],0)),""))</f>
        <v>0.01</v>
      </c>
      <c r="F208" s="6" t="s">
        <v>245</v>
      </c>
      <c r="G208" s="13">
        <f>(_xlfn.IFNA(INDEX(Table6[Column1],MATCH(F208,Table6[VAT/NVAT],TRUE)),""))</f>
        <v>0.03</v>
      </c>
    </row>
    <row r="209" spans="1:7">
      <c r="A209" s="4" t="s">
        <v>661</v>
      </c>
      <c r="B209" s="5" t="s">
        <v>662</v>
      </c>
      <c r="C209" s="6"/>
      <c r="D209" s="6" t="s">
        <v>248</v>
      </c>
      <c r="E209" s="13">
        <f>(_xlfn.IFNA(INDEX(Table2[Column1],MATCH(D209,Table2[GOODS/SERVICE],0)),""))</f>
        <v>0.01</v>
      </c>
      <c r="F209" s="6" t="s">
        <v>245</v>
      </c>
      <c r="G209" s="13">
        <f>(_xlfn.IFNA(INDEX(Table6[Column1],MATCH(F209,Table6[VAT/NVAT],TRUE)),""))</f>
        <v>0.03</v>
      </c>
    </row>
    <row r="210" spans="1:7">
      <c r="A210" s="4" t="s">
        <v>663</v>
      </c>
      <c r="B210" s="5" t="s">
        <v>664</v>
      </c>
      <c r="C210" s="6"/>
      <c r="D210" s="6" t="s">
        <v>253</v>
      </c>
      <c r="E210" s="13">
        <f>(_xlfn.IFNA(INDEX(Table2[Column1],MATCH(D210,Table2[GOODS/SERVICE],0)),""))</f>
        <v>0.01</v>
      </c>
      <c r="F210" s="6" t="s">
        <v>250</v>
      </c>
      <c r="G210" s="13">
        <f>(_xlfn.IFNA(INDEX(Table6[Column1],MATCH(F210,Table6[VAT/NVAT],TRUE)),""))</f>
        <v>0.05</v>
      </c>
    </row>
    <row r="211" spans="1:7">
      <c r="A211" s="4" t="s">
        <v>665</v>
      </c>
      <c r="B211" s="5" t="s">
        <v>666</v>
      </c>
      <c r="C211" s="6"/>
      <c r="D211" s="6" t="s">
        <v>248</v>
      </c>
      <c r="E211" s="13">
        <f>(_xlfn.IFNA(INDEX(Table2[Column1],MATCH(D211,Table2[GOODS/SERVICE],0)),""))</f>
        <v>0.01</v>
      </c>
      <c r="F211" s="6" t="s">
        <v>250</v>
      </c>
      <c r="G211" s="13">
        <f>(_xlfn.IFNA(INDEX(Table6[Column1],MATCH(F211,Table6[VAT/NVAT],TRUE)),""))</f>
        <v>0.05</v>
      </c>
    </row>
    <row r="212" spans="1:7">
      <c r="A212" s="4" t="s">
        <v>667</v>
      </c>
      <c r="B212" s="5" t="s">
        <v>668</v>
      </c>
      <c r="C212" s="6"/>
      <c r="D212" s="6" t="s">
        <v>248</v>
      </c>
      <c r="E212" s="13">
        <f>(_xlfn.IFNA(INDEX(Table2[Column1],MATCH(D212,Table2[GOODS/SERVICE],0)),""))</f>
        <v>0.01</v>
      </c>
      <c r="F212" s="6" t="s">
        <v>245</v>
      </c>
      <c r="G212" s="13">
        <f>(_xlfn.IFNA(INDEX(Table6[Column1],MATCH(F212,Table6[VAT/NVAT],TRUE)),""))</f>
        <v>0.03</v>
      </c>
    </row>
    <row r="213" spans="1:7">
      <c r="A213" s="4" t="s">
        <v>669</v>
      </c>
      <c r="B213" s="5" t="s">
        <v>670</v>
      </c>
      <c r="C213" s="6"/>
      <c r="D213" s="6" t="s">
        <v>248</v>
      </c>
      <c r="E213" s="13">
        <f>(_xlfn.IFNA(INDEX(Table2[Column1],MATCH(D213,Table2[GOODS/SERVICE],0)),""))</f>
        <v>0.01</v>
      </c>
      <c r="F213" s="6" t="s">
        <v>250</v>
      </c>
      <c r="G213" s="13">
        <f>(_xlfn.IFNA(INDEX(Table6[Column1],MATCH(F213,Table6[VAT/NVAT],TRUE)),""))</f>
        <v>0.05</v>
      </c>
    </row>
    <row r="214" spans="1:7">
      <c r="A214" s="4" t="s">
        <v>671</v>
      </c>
      <c r="B214" s="5" t="s">
        <v>672</v>
      </c>
      <c r="C214" s="6"/>
      <c r="D214" s="6" t="s">
        <v>263</v>
      </c>
      <c r="E214" s="13">
        <f>(_xlfn.IFNA(INDEX(Table2[Column1],MATCH(D214,Table2[GOODS/SERVICE],0)),""))</f>
        <v>0.02</v>
      </c>
      <c r="F214" s="6" t="s">
        <v>245</v>
      </c>
      <c r="G214" s="13">
        <f>(_xlfn.IFNA(INDEX(Table6[Column1],MATCH(F214,Table6[VAT/NVAT],TRUE)),""))</f>
        <v>0.03</v>
      </c>
    </row>
    <row r="215" spans="1:7">
      <c r="A215" s="4" t="s">
        <v>673</v>
      </c>
      <c r="B215" s="5" t="s">
        <v>674</v>
      </c>
      <c r="C215" s="6"/>
      <c r="D215" s="6" t="s">
        <v>248</v>
      </c>
      <c r="E215" s="13">
        <f>(_xlfn.IFNA(INDEX(Table2[Column1],MATCH(D215,Table2[GOODS/SERVICE],0)),""))</f>
        <v>0.01</v>
      </c>
      <c r="F215" s="6" t="s">
        <v>245</v>
      </c>
      <c r="G215" s="13">
        <f>(_xlfn.IFNA(INDEX(Table6[Column1],MATCH(F215,Table6[VAT/NVAT],TRUE)),""))</f>
        <v>0.03</v>
      </c>
    </row>
    <row r="216" spans="1:7">
      <c r="A216" s="4" t="s">
        <v>675</v>
      </c>
      <c r="B216" s="5" t="s">
        <v>676</v>
      </c>
      <c r="C216" s="6"/>
      <c r="D216" s="6" t="s">
        <v>248</v>
      </c>
      <c r="E216" s="13">
        <f>(_xlfn.IFNA(INDEX(Table2[Column1],MATCH(D216,Table2[GOODS/SERVICE],0)),""))</f>
        <v>0.01</v>
      </c>
      <c r="F216" s="6" t="s">
        <v>250</v>
      </c>
      <c r="G216" s="13">
        <f>(_xlfn.IFNA(INDEX(Table6[Column1],MATCH(F216,Table6[VAT/NVAT],TRUE)),""))</f>
        <v>0.05</v>
      </c>
    </row>
    <row r="217" spans="1:7">
      <c r="A217" s="4" t="s">
        <v>677</v>
      </c>
      <c r="B217" s="5" t="s">
        <v>678</v>
      </c>
      <c r="C217" s="6"/>
      <c r="D217" s="6" t="s">
        <v>253</v>
      </c>
      <c r="E217" s="13">
        <f>(_xlfn.IFNA(INDEX(Table2[Column1],MATCH(D217,Table2[GOODS/SERVICE],0)),""))</f>
        <v>0.01</v>
      </c>
      <c r="F217" s="6" t="s">
        <v>250</v>
      </c>
      <c r="G217" s="13">
        <f>(_xlfn.IFNA(INDEX(Table6[Column1],MATCH(F217,Table6[VAT/NVAT],TRUE)),""))</f>
        <v>0.05</v>
      </c>
    </row>
    <row r="218" spans="1:7">
      <c r="A218" s="4" t="s">
        <v>679</v>
      </c>
      <c r="B218" s="5" t="s">
        <v>680</v>
      </c>
      <c r="C218" s="6"/>
      <c r="D218" s="6" t="s">
        <v>248</v>
      </c>
      <c r="E218" s="13">
        <f>(_xlfn.IFNA(INDEX(Table2[Column1],MATCH(D218,Table2[GOODS/SERVICE],0)),""))</f>
        <v>0.01</v>
      </c>
      <c r="F218" s="6" t="s">
        <v>250</v>
      </c>
      <c r="G218" s="13">
        <f>(_xlfn.IFNA(INDEX(Table6[Column1],MATCH(F218,Table6[VAT/NVAT],TRUE)),""))</f>
        <v>0.05</v>
      </c>
    </row>
    <row r="219" spans="1:7">
      <c r="A219" s="4" t="s">
        <v>681</v>
      </c>
      <c r="B219" s="5" t="s">
        <v>682</v>
      </c>
      <c r="C219" s="6"/>
      <c r="D219" s="6" t="s">
        <v>248</v>
      </c>
      <c r="E219" s="13">
        <f>(_xlfn.IFNA(INDEX(Table2[Column1],MATCH(D219,Table2[GOODS/SERVICE],0)),""))</f>
        <v>0.01</v>
      </c>
      <c r="F219" s="6" t="s">
        <v>250</v>
      </c>
      <c r="G219" s="13">
        <f>(_xlfn.IFNA(INDEX(Table6[Column1],MATCH(F219,Table6[VAT/NVAT],TRUE)),""))</f>
        <v>0.05</v>
      </c>
    </row>
    <row r="220" spans="1:7">
      <c r="A220" s="4" t="s">
        <v>683</v>
      </c>
      <c r="B220" s="5" t="s">
        <v>684</v>
      </c>
      <c r="C220" s="6"/>
      <c r="D220" s="6" t="s">
        <v>248</v>
      </c>
      <c r="E220" s="13">
        <f>(_xlfn.IFNA(INDEX(Table2[Column1],MATCH(D220,Table2[GOODS/SERVICE],0)),""))</f>
        <v>0.01</v>
      </c>
      <c r="F220" s="6" t="s">
        <v>250</v>
      </c>
      <c r="G220" s="13">
        <f>(_xlfn.IFNA(INDEX(Table6[Column1],MATCH(F220,Table6[VAT/NVAT],TRUE)),""))</f>
        <v>0.05</v>
      </c>
    </row>
    <row r="221" spans="1:7">
      <c r="A221" s="4" t="s">
        <v>685</v>
      </c>
      <c r="B221" s="5" t="s">
        <v>686</v>
      </c>
      <c r="C221" s="6"/>
      <c r="D221" s="6" t="s">
        <v>248</v>
      </c>
      <c r="E221" s="13">
        <f>(_xlfn.IFNA(INDEX(Table2[Column1],MATCH(D221,Table2[GOODS/SERVICE],0)),""))</f>
        <v>0.01</v>
      </c>
      <c r="F221" s="6" t="s">
        <v>250</v>
      </c>
      <c r="G221" s="13">
        <f>(_xlfn.IFNA(INDEX(Table6[Column1],MATCH(F221,Table6[VAT/NVAT],TRUE)),""))</f>
        <v>0.05</v>
      </c>
    </row>
    <row r="222" spans="1:7">
      <c r="A222" s="4" t="s">
        <v>687</v>
      </c>
      <c r="B222" s="5" t="s">
        <v>688</v>
      </c>
      <c r="C222" s="6"/>
      <c r="D222" s="6" t="s">
        <v>248</v>
      </c>
      <c r="E222" s="13">
        <f>(_xlfn.IFNA(INDEX(Table2[Column1],MATCH(D222,Table2[GOODS/SERVICE],0)),""))</f>
        <v>0.01</v>
      </c>
      <c r="F222" s="6" t="s">
        <v>245</v>
      </c>
      <c r="G222" s="13">
        <f>(_xlfn.IFNA(INDEX(Table6[Column1],MATCH(F222,Table6[VAT/NVAT],TRUE)),""))</f>
        <v>0.03</v>
      </c>
    </row>
    <row r="223" spans="1:7">
      <c r="A223" s="4" t="s">
        <v>689</v>
      </c>
      <c r="B223" s="5" t="s">
        <v>690</v>
      </c>
      <c r="C223" s="6"/>
      <c r="D223" s="6" t="s">
        <v>263</v>
      </c>
      <c r="E223" s="13">
        <f>(_xlfn.IFNA(INDEX(Table2[Column1],MATCH(D223,Table2[GOODS/SERVICE],0)),""))</f>
        <v>0.02</v>
      </c>
      <c r="F223" s="6" t="s">
        <v>243</v>
      </c>
      <c r="G223" s="13">
        <f>(_xlfn.IFNA(INDEX(Table6[Column1],MATCH(F223,Table6[VAT/NVAT],TRUE)),""))</f>
        <v>0.05</v>
      </c>
    </row>
    <row r="224" spans="1:7">
      <c r="A224" s="4" t="s">
        <v>691</v>
      </c>
      <c r="B224" s="5" t="s">
        <v>692</v>
      </c>
      <c r="C224" s="6"/>
      <c r="D224" s="6" t="s">
        <v>248</v>
      </c>
      <c r="E224" s="13">
        <f>(_xlfn.IFNA(INDEX(Table2[Column1],MATCH(D224,Table2[GOODS/SERVICE],0)),""))</f>
        <v>0.01</v>
      </c>
      <c r="F224" s="6" t="s">
        <v>245</v>
      </c>
      <c r="G224" s="13">
        <f>(_xlfn.IFNA(INDEX(Table6[Column1],MATCH(F224,Table6[VAT/NVAT],TRUE)),""))</f>
        <v>0.03</v>
      </c>
    </row>
    <row r="225" spans="1:7">
      <c r="A225" s="4" t="s">
        <v>693</v>
      </c>
      <c r="B225" s="5" t="s">
        <v>694</v>
      </c>
      <c r="C225" s="6"/>
      <c r="D225" s="6" t="s">
        <v>248</v>
      </c>
      <c r="E225" s="13">
        <f>(_xlfn.IFNA(INDEX(Table2[Column1],MATCH(D225,Table2[GOODS/SERVICE],0)),""))</f>
        <v>0.01</v>
      </c>
      <c r="F225" s="6" t="s">
        <v>245</v>
      </c>
      <c r="G225" s="13">
        <f>(_xlfn.IFNA(INDEX(Table6[Column1],MATCH(F225,Table6[VAT/NVAT],TRUE)),""))</f>
        <v>0.03</v>
      </c>
    </row>
    <row r="226" spans="1:7">
      <c r="A226" s="4" t="s">
        <v>695</v>
      </c>
      <c r="B226" s="5" t="s">
        <v>696</v>
      </c>
      <c r="C226" s="6"/>
      <c r="D226" s="6" t="s">
        <v>249</v>
      </c>
      <c r="E226" s="13">
        <f>(_xlfn.IFNA(INDEX(Table2[Column1],MATCH(D226,Table2[GOODS/SERVICE],0)),""))</f>
        <v>0.02</v>
      </c>
      <c r="F226" s="6" t="s">
        <v>250</v>
      </c>
      <c r="G226" s="13">
        <f>(_xlfn.IFNA(INDEX(Table6[Column1],MATCH(F226,Table6[VAT/NVAT],TRUE)),""))</f>
        <v>0.05</v>
      </c>
    </row>
    <row r="227" spans="1:7">
      <c r="A227" s="4" t="s">
        <v>697</v>
      </c>
      <c r="B227" s="5" t="s">
        <v>698</v>
      </c>
      <c r="C227" s="6"/>
      <c r="D227" s="6" t="s">
        <v>248</v>
      </c>
      <c r="E227" s="13">
        <f>(_xlfn.IFNA(INDEX(Table2[Column1],MATCH(D227,Table2[GOODS/SERVICE],0)),""))</f>
        <v>0.01</v>
      </c>
      <c r="F227" s="6" t="s">
        <v>250</v>
      </c>
      <c r="G227" s="13">
        <f>(_xlfn.IFNA(INDEX(Table6[Column1],MATCH(F227,Table6[VAT/NVAT],TRUE)),""))</f>
        <v>0.05</v>
      </c>
    </row>
    <row r="228" spans="1:7">
      <c r="A228" s="4" t="s">
        <v>699</v>
      </c>
      <c r="B228" s="5" t="s">
        <v>700</v>
      </c>
      <c r="C228" s="6"/>
      <c r="D228" s="6" t="s">
        <v>263</v>
      </c>
      <c r="E228" s="13">
        <f>(_xlfn.IFNA(INDEX(Table2[Column1],MATCH(D228,Table2[GOODS/SERVICE],0)),""))</f>
        <v>0.02</v>
      </c>
      <c r="F228" s="6" t="s">
        <v>245</v>
      </c>
      <c r="G228" s="13">
        <f>(_xlfn.IFNA(INDEX(Table6[Column1],MATCH(F228,Table6[VAT/NVAT],TRUE)),""))</f>
        <v>0.03</v>
      </c>
    </row>
    <row r="229" spans="1:7">
      <c r="A229" s="4" t="s">
        <v>701</v>
      </c>
      <c r="B229" s="5" t="s">
        <v>702</v>
      </c>
      <c r="C229" s="6"/>
      <c r="D229" s="6" t="s">
        <v>253</v>
      </c>
      <c r="E229" s="13">
        <f>(_xlfn.IFNA(INDEX(Table2[Column1],MATCH(D229,Table2[GOODS/SERVICE],0)),""))</f>
        <v>0.01</v>
      </c>
      <c r="F229" s="6" t="s">
        <v>250</v>
      </c>
      <c r="G229" s="13">
        <f>(_xlfn.IFNA(INDEX(Table6[Column1],MATCH(F229,Table6[VAT/NVAT],TRUE)),""))</f>
        <v>0.05</v>
      </c>
    </row>
    <row r="230" spans="1:7">
      <c r="A230" s="4" t="s">
        <v>703</v>
      </c>
      <c r="B230" s="5" t="s">
        <v>704</v>
      </c>
      <c r="C230" s="6"/>
      <c r="D230" s="6" t="s">
        <v>256</v>
      </c>
      <c r="E230" s="13">
        <f>(_xlfn.IFNA(INDEX(Table2[Column1],MATCH(D230,Table2[GOODS/SERVICE],0)),""))</f>
        <v>0.05</v>
      </c>
      <c r="F230" s="6"/>
      <c r="G230" s="13" t="str">
        <f>(_xlfn.IFNA(INDEX(Table6[Column1],MATCH(F230,Table6[VAT/NVAT],TRUE)),""))</f>
        <v/>
      </c>
    </row>
    <row r="231" spans="1:7">
      <c r="A231" s="4" t="s">
        <v>705</v>
      </c>
      <c r="B231" s="5" t="s">
        <v>706</v>
      </c>
      <c r="C231" s="6"/>
      <c r="D231" s="6" t="s">
        <v>263</v>
      </c>
      <c r="E231" s="13">
        <f>(_xlfn.IFNA(INDEX(Table2[Column1],MATCH(D231,Table2[GOODS/SERVICE],0)),""))</f>
        <v>0.02</v>
      </c>
      <c r="F231" s="6" t="s">
        <v>243</v>
      </c>
      <c r="G231" s="13">
        <f>(_xlfn.IFNA(INDEX(Table6[Column1],MATCH(F231,Table6[VAT/NVAT],TRUE)),""))</f>
        <v>0.05</v>
      </c>
    </row>
    <row r="232" spans="1:7">
      <c r="A232" s="4" t="s">
        <v>707</v>
      </c>
      <c r="B232" s="5" t="s">
        <v>708</v>
      </c>
      <c r="C232" s="6"/>
      <c r="D232" s="6" t="s">
        <v>248</v>
      </c>
      <c r="E232" s="13">
        <f>(_xlfn.IFNA(INDEX(Table2[Column1],MATCH(D232,Table2[GOODS/SERVICE],0)),""))</f>
        <v>0.01</v>
      </c>
      <c r="F232" s="6" t="s">
        <v>250</v>
      </c>
      <c r="G232" s="13">
        <f>(_xlfn.IFNA(INDEX(Table6[Column1],MATCH(F232,Table6[VAT/NVAT],TRUE)),""))</f>
        <v>0.05</v>
      </c>
    </row>
    <row r="233" spans="1:7">
      <c r="A233" s="4" t="s">
        <v>709</v>
      </c>
      <c r="B233" s="5" t="s">
        <v>710</v>
      </c>
      <c r="C233" s="6"/>
      <c r="D233" s="6" t="s">
        <v>248</v>
      </c>
      <c r="E233" s="13">
        <f>(_xlfn.IFNA(INDEX(Table2[Column1],MATCH(D233,Table2[GOODS/SERVICE],0)),""))</f>
        <v>0.01</v>
      </c>
      <c r="F233" s="6" t="s">
        <v>250</v>
      </c>
      <c r="G233" s="13">
        <f>(_xlfn.IFNA(INDEX(Table6[Column1],MATCH(F233,Table6[VAT/NVAT],TRUE)),""))</f>
        <v>0.05</v>
      </c>
    </row>
    <row r="234" spans="1:7">
      <c r="A234" s="4" t="s">
        <v>711</v>
      </c>
      <c r="B234" s="5" t="s">
        <v>712</v>
      </c>
      <c r="C234" s="6"/>
      <c r="D234" s="6" t="s">
        <v>253</v>
      </c>
      <c r="E234" s="13">
        <f>(_xlfn.IFNA(INDEX(Table2[Column1],MATCH(D234,Table2[GOODS/SERVICE],0)),""))</f>
        <v>0.01</v>
      </c>
      <c r="F234" s="6" t="s">
        <v>250</v>
      </c>
      <c r="G234" s="13">
        <f>(_xlfn.IFNA(INDEX(Table6[Column1],MATCH(F234,Table6[VAT/NVAT],TRUE)),""))</f>
        <v>0.05</v>
      </c>
    </row>
    <row r="235" spans="1:7">
      <c r="A235" s="4" t="s">
        <v>713</v>
      </c>
      <c r="B235" s="5" t="s">
        <v>714</v>
      </c>
      <c r="C235" s="6"/>
      <c r="D235" s="6" t="s">
        <v>248</v>
      </c>
      <c r="E235" s="13">
        <f>(_xlfn.IFNA(INDEX(Table2[Column1],MATCH(D235,Table2[GOODS/SERVICE],0)),""))</f>
        <v>0.01</v>
      </c>
      <c r="F235" s="6" t="s">
        <v>250</v>
      </c>
      <c r="G235" s="13">
        <f>(_xlfn.IFNA(INDEX(Table6[Column1],MATCH(F235,Table6[VAT/NVAT],TRUE)),""))</f>
        <v>0.05</v>
      </c>
    </row>
    <row r="236" spans="1:7">
      <c r="A236" s="4" t="s">
        <v>715</v>
      </c>
      <c r="B236" s="5" t="s">
        <v>716</v>
      </c>
      <c r="C236" s="6"/>
      <c r="D236" s="6" t="s">
        <v>263</v>
      </c>
      <c r="E236" s="13">
        <f>(_xlfn.IFNA(INDEX(Table2[Column1],MATCH(D236,Table2[GOODS/SERVICE],0)),""))</f>
        <v>0.02</v>
      </c>
      <c r="F236" s="6" t="s">
        <v>245</v>
      </c>
      <c r="G236" s="13">
        <f>(_xlfn.IFNA(INDEX(Table6[Column1],MATCH(F236,Table6[VAT/NVAT],TRUE)),""))</f>
        <v>0.03</v>
      </c>
    </row>
    <row r="237" spans="1:7">
      <c r="A237" s="4" t="s">
        <v>717</v>
      </c>
      <c r="B237" s="5" t="s">
        <v>718</v>
      </c>
      <c r="C237" s="6"/>
      <c r="D237" s="6" t="s">
        <v>248</v>
      </c>
      <c r="E237" s="13">
        <f>(_xlfn.IFNA(INDEX(Table2[Column1],MATCH(D237,Table2[GOODS/SERVICE],0)),""))</f>
        <v>0.01</v>
      </c>
      <c r="F237" s="6" t="s">
        <v>245</v>
      </c>
      <c r="G237" s="13">
        <f>(_xlfn.IFNA(INDEX(Table6[Column1],MATCH(F237,Table6[VAT/NVAT],TRUE)),""))</f>
        <v>0.03</v>
      </c>
    </row>
    <row r="238" spans="1:7">
      <c r="A238" s="4" t="s">
        <v>719</v>
      </c>
      <c r="B238" s="5" t="s">
        <v>720</v>
      </c>
      <c r="C238" s="6"/>
      <c r="D238" s="6" t="s">
        <v>248</v>
      </c>
      <c r="E238" s="13">
        <f>(_xlfn.IFNA(INDEX(Table2[Column1],MATCH(D238,Table2[GOODS/SERVICE],0)),""))</f>
        <v>0.01</v>
      </c>
      <c r="F238" s="6" t="s">
        <v>243</v>
      </c>
      <c r="G238" s="13">
        <f>(_xlfn.IFNA(INDEX(Table6[Column1],MATCH(F238,Table6[VAT/NVAT],TRUE)),""))</f>
        <v>0.05</v>
      </c>
    </row>
    <row r="239" spans="1:7">
      <c r="A239" s="4" t="s">
        <v>721</v>
      </c>
      <c r="B239" s="5" t="s">
        <v>722</v>
      </c>
      <c r="C239" s="6"/>
      <c r="D239" s="6" t="s">
        <v>248</v>
      </c>
      <c r="E239" s="13">
        <f>(_xlfn.IFNA(INDEX(Table2[Column1],MATCH(D239,Table2[GOODS/SERVICE],0)),""))</f>
        <v>0.01</v>
      </c>
      <c r="F239" s="6" t="s">
        <v>245</v>
      </c>
      <c r="G239" s="13">
        <f>(_xlfn.IFNA(INDEX(Table6[Column1],MATCH(F239,Table6[VAT/NVAT],TRUE)),""))</f>
        <v>0.03</v>
      </c>
    </row>
    <row r="240" spans="1:7">
      <c r="A240" s="4" t="s">
        <v>723</v>
      </c>
      <c r="B240" s="5" t="s">
        <v>724</v>
      </c>
      <c r="C240" s="6"/>
      <c r="D240" s="6" t="s">
        <v>263</v>
      </c>
      <c r="E240" s="13">
        <f>(_xlfn.IFNA(INDEX(Table2[Column1],MATCH(D240,Table2[GOODS/SERVICE],0)),""))</f>
        <v>0.02</v>
      </c>
      <c r="F240" s="6" t="s">
        <v>245</v>
      </c>
      <c r="G240" s="13">
        <f>(_xlfn.IFNA(INDEX(Table6[Column1],MATCH(F240,Table6[VAT/NVAT],TRUE)),""))</f>
        <v>0.03</v>
      </c>
    </row>
    <row r="241" spans="1:7">
      <c r="A241" s="4" t="s">
        <v>725</v>
      </c>
      <c r="B241" s="5" t="s">
        <v>726</v>
      </c>
      <c r="C241" s="6"/>
      <c r="D241" s="6" t="s">
        <v>248</v>
      </c>
      <c r="E241" s="13">
        <f>(_xlfn.IFNA(INDEX(Table2[Column1],MATCH(D241,Table2[GOODS/SERVICE],0)),""))</f>
        <v>0.01</v>
      </c>
      <c r="F241" s="6" t="s">
        <v>245</v>
      </c>
      <c r="G241" s="13">
        <f>(_xlfn.IFNA(INDEX(Table6[Column1],MATCH(F241,Table6[VAT/NVAT],TRUE)),""))</f>
        <v>0.03</v>
      </c>
    </row>
    <row r="242" spans="1:7">
      <c r="A242" s="4" t="s">
        <v>727</v>
      </c>
      <c r="B242" s="5" t="s">
        <v>728</v>
      </c>
      <c r="C242" s="6"/>
      <c r="D242" s="6" t="s">
        <v>253</v>
      </c>
      <c r="E242" s="13">
        <f>(_xlfn.IFNA(INDEX(Table2[Column1],MATCH(D242,Table2[GOODS/SERVICE],0)),""))</f>
        <v>0.01</v>
      </c>
      <c r="F242" s="6" t="s">
        <v>250</v>
      </c>
      <c r="G242" s="13">
        <f>(_xlfn.IFNA(INDEX(Table6[Column1],MATCH(F242,Table6[VAT/NVAT],TRUE)),""))</f>
        <v>0.05</v>
      </c>
    </row>
    <row r="243" spans="1:7">
      <c r="A243" s="4" t="s">
        <v>729</v>
      </c>
      <c r="B243" s="5" t="s">
        <v>730</v>
      </c>
      <c r="C243" s="6"/>
      <c r="D243" s="6" t="s">
        <v>263</v>
      </c>
      <c r="E243" s="13">
        <f>(_xlfn.IFNA(INDEX(Table2[Column1],MATCH(D243,Table2[GOODS/SERVICE],0)),""))</f>
        <v>0.02</v>
      </c>
      <c r="F243" s="6" t="s">
        <v>250</v>
      </c>
      <c r="G243" s="13">
        <f>(_xlfn.IFNA(INDEX(Table6[Column1],MATCH(F243,Table6[VAT/NVAT],TRUE)),""))</f>
        <v>0.05</v>
      </c>
    </row>
    <row r="244" spans="1:7">
      <c r="A244" s="4" t="s">
        <v>731</v>
      </c>
      <c r="B244" s="5" t="s">
        <v>732</v>
      </c>
      <c r="C244" s="6"/>
      <c r="D244" s="6" t="s">
        <v>248</v>
      </c>
      <c r="E244" s="13">
        <f>(_xlfn.IFNA(INDEX(Table2[Column1],MATCH(D244,Table2[GOODS/SERVICE],0)),""))</f>
        <v>0.01</v>
      </c>
      <c r="F244" s="6" t="s">
        <v>250</v>
      </c>
      <c r="G244" s="13">
        <f>(_xlfn.IFNA(INDEX(Table6[Column1],MATCH(F244,Table6[VAT/NVAT],TRUE)),""))</f>
        <v>0.05</v>
      </c>
    </row>
    <row r="245" spans="1:7">
      <c r="A245" s="4" t="s">
        <v>733</v>
      </c>
      <c r="B245" s="5" t="s">
        <v>734</v>
      </c>
      <c r="C245" s="6"/>
      <c r="D245" s="6" t="s">
        <v>248</v>
      </c>
      <c r="E245" s="13">
        <f>(_xlfn.IFNA(INDEX(Table2[Column1],MATCH(D245,Table2[GOODS/SERVICE],0)),""))</f>
        <v>0.01</v>
      </c>
      <c r="F245" s="6" t="s">
        <v>245</v>
      </c>
      <c r="G245" s="13">
        <f>(_xlfn.IFNA(INDEX(Table6[Column1],MATCH(F245,Table6[VAT/NVAT],TRUE)),""))</f>
        <v>0.03</v>
      </c>
    </row>
    <row r="246" spans="1:7">
      <c r="A246" s="4" t="s">
        <v>735</v>
      </c>
      <c r="B246" s="5" t="s">
        <v>736</v>
      </c>
      <c r="C246" s="6"/>
      <c r="D246" s="6" t="s">
        <v>248</v>
      </c>
      <c r="E246" s="13">
        <f>(_xlfn.IFNA(INDEX(Table2[Column1],MATCH(D246,Table2[GOODS/SERVICE],0)),""))</f>
        <v>0.01</v>
      </c>
      <c r="F246" s="6" t="s">
        <v>250</v>
      </c>
      <c r="G246" s="13">
        <f>(_xlfn.IFNA(INDEX(Table6[Column1],MATCH(F246,Table6[VAT/NVAT],TRUE)),""))</f>
        <v>0.05</v>
      </c>
    </row>
    <row r="247" spans="1:7">
      <c r="A247" s="4" t="s">
        <v>737</v>
      </c>
      <c r="B247" s="5" t="s">
        <v>738</v>
      </c>
      <c r="C247" s="6"/>
      <c r="D247" s="6" t="s">
        <v>248</v>
      </c>
      <c r="E247" s="13">
        <f>(_xlfn.IFNA(INDEX(Table2[Column1],MATCH(D247,Table2[GOODS/SERVICE],0)),""))</f>
        <v>0.01</v>
      </c>
      <c r="F247" s="6" t="s">
        <v>245</v>
      </c>
      <c r="G247" s="13">
        <f>(_xlfn.IFNA(INDEX(Table6[Column1],MATCH(F247,Table6[VAT/NVAT],TRUE)),""))</f>
        <v>0.03</v>
      </c>
    </row>
    <row r="248" spans="1:7">
      <c r="A248" s="4" t="s">
        <v>739</v>
      </c>
      <c r="B248" s="5" t="s">
        <v>740</v>
      </c>
      <c r="C248" s="6"/>
      <c r="D248" s="6" t="s">
        <v>248</v>
      </c>
      <c r="E248" s="13">
        <f>(_xlfn.IFNA(INDEX(Table2[Column1],MATCH(D248,Table2[GOODS/SERVICE],0)),""))</f>
        <v>0.01</v>
      </c>
      <c r="F248" s="6" t="s">
        <v>245</v>
      </c>
      <c r="G248" s="13">
        <f>(_xlfn.IFNA(INDEX(Table6[Column1],MATCH(F248,Table6[VAT/NVAT],TRUE)),""))</f>
        <v>0.03</v>
      </c>
    </row>
    <row r="249" spans="1:7">
      <c r="A249" s="4" t="s">
        <v>741</v>
      </c>
      <c r="B249" s="5" t="s">
        <v>742</v>
      </c>
      <c r="C249" s="6"/>
      <c r="D249" s="6" t="s">
        <v>263</v>
      </c>
      <c r="E249" s="13">
        <f>(_xlfn.IFNA(INDEX(Table2[Column1],MATCH(D249,Table2[GOODS/SERVICE],0)),""))</f>
        <v>0.02</v>
      </c>
      <c r="F249" s="6" t="s">
        <v>245</v>
      </c>
      <c r="G249" s="13">
        <f>(_xlfn.IFNA(INDEX(Table6[Column1],MATCH(F249,Table6[VAT/NVAT],TRUE)),""))</f>
        <v>0.03</v>
      </c>
    </row>
    <row r="250" spans="1:7">
      <c r="A250" s="4" t="s">
        <v>743</v>
      </c>
      <c r="B250" s="5" t="s">
        <v>744</v>
      </c>
      <c r="C250" s="6"/>
      <c r="D250" s="6" t="s">
        <v>249</v>
      </c>
      <c r="E250" s="13">
        <f>(_xlfn.IFNA(INDEX(Table2[Column1],MATCH(D250,Table2[GOODS/SERVICE],0)),""))</f>
        <v>0.02</v>
      </c>
      <c r="F250" s="6" t="s">
        <v>243</v>
      </c>
      <c r="G250" s="13">
        <f>(_xlfn.IFNA(INDEX(Table6[Column1],MATCH(F250,Table6[VAT/NVAT],TRUE)),""))</f>
        <v>0.05</v>
      </c>
    </row>
    <row r="251" spans="1:7">
      <c r="A251" s="4" t="s">
        <v>745</v>
      </c>
      <c r="B251" s="5" t="s">
        <v>746</v>
      </c>
      <c r="C251" s="6"/>
      <c r="D251" s="6" t="s">
        <v>248</v>
      </c>
      <c r="E251" s="13">
        <f>(_xlfn.IFNA(INDEX(Table2[Column1],MATCH(D251,Table2[GOODS/SERVICE],0)),""))</f>
        <v>0.01</v>
      </c>
      <c r="F251" s="6" t="s">
        <v>250</v>
      </c>
      <c r="G251" s="13">
        <f>(_xlfn.IFNA(INDEX(Table6[Column1],MATCH(F251,Table6[VAT/NVAT],TRUE)),""))</f>
        <v>0.05</v>
      </c>
    </row>
    <row r="252" spans="1:7">
      <c r="A252" s="4" t="s">
        <v>747</v>
      </c>
      <c r="B252" s="5" t="s">
        <v>748</v>
      </c>
      <c r="C252" s="6"/>
      <c r="D252" s="6" t="s">
        <v>248</v>
      </c>
      <c r="E252" s="13">
        <f>(_xlfn.IFNA(INDEX(Table2[Column1],MATCH(D252,Table2[GOODS/SERVICE],0)),""))</f>
        <v>0.01</v>
      </c>
      <c r="F252" s="6" t="s">
        <v>250</v>
      </c>
      <c r="G252" s="13">
        <f>(_xlfn.IFNA(INDEX(Table6[Column1],MATCH(F252,Table6[VAT/NVAT],TRUE)),""))</f>
        <v>0.05</v>
      </c>
    </row>
    <row r="253" spans="1:7">
      <c r="A253" s="4" t="s">
        <v>749</v>
      </c>
      <c r="B253" s="5" t="s">
        <v>750</v>
      </c>
      <c r="C253" s="6"/>
      <c r="D253" s="6" t="s">
        <v>248</v>
      </c>
      <c r="E253" s="13">
        <f>(_xlfn.IFNA(INDEX(Table2[Column1],MATCH(D253,Table2[GOODS/SERVICE],0)),""))</f>
        <v>0.01</v>
      </c>
      <c r="F253" s="6" t="s">
        <v>250</v>
      </c>
      <c r="G253" s="13">
        <f>(_xlfn.IFNA(INDEX(Table6[Column1],MATCH(F253,Table6[VAT/NVAT],TRUE)),""))</f>
        <v>0.05</v>
      </c>
    </row>
    <row r="254" spans="1:7">
      <c r="A254" s="4" t="s">
        <v>751</v>
      </c>
      <c r="B254" s="5" t="s">
        <v>752</v>
      </c>
      <c r="C254" s="6"/>
      <c r="D254" s="6" t="s">
        <v>248</v>
      </c>
      <c r="E254" s="13">
        <f>(_xlfn.IFNA(INDEX(Table2[Column1],MATCH(D254,Table2[GOODS/SERVICE],0)),""))</f>
        <v>0.01</v>
      </c>
      <c r="F254" s="6" t="s">
        <v>250</v>
      </c>
      <c r="G254" s="13">
        <f>(_xlfn.IFNA(INDEX(Table6[Column1],MATCH(F254,Table6[VAT/NVAT],TRUE)),""))</f>
        <v>0.05</v>
      </c>
    </row>
    <row r="255" spans="1:7">
      <c r="A255" s="4" t="s">
        <v>753</v>
      </c>
      <c r="B255" s="5" t="s">
        <v>754</v>
      </c>
      <c r="C255" s="6"/>
      <c r="D255" s="6" t="s">
        <v>248</v>
      </c>
      <c r="E255" s="13">
        <f>(_xlfn.IFNA(INDEX(Table2[Column1],MATCH(D255,Table2[GOODS/SERVICE],0)),""))</f>
        <v>0.01</v>
      </c>
      <c r="F255" s="6" t="s">
        <v>250</v>
      </c>
      <c r="G255" s="13">
        <f>(_xlfn.IFNA(INDEX(Table6[Column1],MATCH(F255,Table6[VAT/NVAT],TRUE)),""))</f>
        <v>0.05</v>
      </c>
    </row>
    <row r="256" spans="1:7">
      <c r="A256" s="4" t="s">
        <v>755</v>
      </c>
      <c r="B256" s="5" t="s">
        <v>756</v>
      </c>
      <c r="C256" s="6"/>
      <c r="D256" s="6" t="s">
        <v>263</v>
      </c>
      <c r="E256" s="13">
        <f>(_xlfn.IFNA(INDEX(Table2[Column1],MATCH(D256,Table2[GOODS/SERVICE],0)),""))</f>
        <v>0.02</v>
      </c>
      <c r="F256" s="6" t="s">
        <v>245</v>
      </c>
      <c r="G256" s="13">
        <f>(_xlfn.IFNA(INDEX(Table6[Column1],MATCH(F256,Table6[VAT/NVAT],TRUE)),""))</f>
        <v>0.03</v>
      </c>
    </row>
    <row r="257" spans="1:7">
      <c r="A257" s="4" t="s">
        <v>757</v>
      </c>
      <c r="B257" s="5" t="s">
        <v>758</v>
      </c>
      <c r="C257" s="6"/>
      <c r="D257" s="6" t="s">
        <v>248</v>
      </c>
      <c r="E257" s="13">
        <f>(_xlfn.IFNA(INDEX(Table2[Column1],MATCH(D257,Table2[GOODS/SERVICE],0)),""))</f>
        <v>0.01</v>
      </c>
      <c r="F257" s="6" t="s">
        <v>250</v>
      </c>
      <c r="G257" s="13">
        <f>(_xlfn.IFNA(INDEX(Table6[Column1],MATCH(F257,Table6[VAT/NVAT],TRUE)),""))</f>
        <v>0.05</v>
      </c>
    </row>
    <row r="258" spans="1:7">
      <c r="A258" s="4" t="s">
        <v>759</v>
      </c>
      <c r="B258" s="5" t="s">
        <v>760</v>
      </c>
      <c r="C258" s="6"/>
      <c r="D258" s="6" t="s">
        <v>248</v>
      </c>
      <c r="E258" s="13">
        <f>(_xlfn.IFNA(INDEX(Table2[Column1],MATCH(D258,Table2[GOODS/SERVICE],0)),""))</f>
        <v>0.01</v>
      </c>
      <c r="F258" s="6" t="s">
        <v>245</v>
      </c>
      <c r="G258" s="13">
        <f>(_xlfn.IFNA(INDEX(Table6[Column1],MATCH(F258,Table6[VAT/NVAT],TRUE)),""))</f>
        <v>0.03</v>
      </c>
    </row>
    <row r="259" spans="1:7">
      <c r="A259" s="4" t="s">
        <v>761</v>
      </c>
      <c r="B259" s="5" t="s">
        <v>762</v>
      </c>
      <c r="C259" s="6"/>
      <c r="D259" s="6" t="s">
        <v>253</v>
      </c>
      <c r="E259" s="13">
        <f>(_xlfn.IFNA(INDEX(Table2[Column1],MATCH(D259,Table2[GOODS/SERVICE],0)),""))</f>
        <v>0.01</v>
      </c>
      <c r="F259" s="6" t="s">
        <v>250</v>
      </c>
      <c r="G259" s="13">
        <f>(_xlfn.IFNA(INDEX(Table6[Column1],MATCH(F259,Table6[VAT/NVAT],TRUE)),""))</f>
        <v>0.05</v>
      </c>
    </row>
    <row r="260" spans="1:7">
      <c r="A260" s="4" t="s">
        <v>763</v>
      </c>
      <c r="B260" s="5" t="s">
        <v>764</v>
      </c>
      <c r="C260" s="6"/>
      <c r="D260" s="6" t="s">
        <v>253</v>
      </c>
      <c r="E260" s="13">
        <f>(_xlfn.IFNA(INDEX(Table2[Column1],MATCH(D260,Table2[GOODS/SERVICE],0)),""))</f>
        <v>0.01</v>
      </c>
      <c r="F260" s="6" t="s">
        <v>250</v>
      </c>
      <c r="G260" s="13">
        <f>(_xlfn.IFNA(INDEX(Table6[Column1],MATCH(F260,Table6[VAT/NVAT],TRUE)),""))</f>
        <v>0.05</v>
      </c>
    </row>
    <row r="261" spans="1:7">
      <c r="A261" s="4" t="s">
        <v>765</v>
      </c>
      <c r="B261" s="5" t="s">
        <v>766</v>
      </c>
      <c r="C261" s="6"/>
      <c r="D261" s="6" t="s">
        <v>253</v>
      </c>
      <c r="E261" s="13">
        <f>(_xlfn.IFNA(INDEX(Table2[Column1],MATCH(D261,Table2[GOODS/SERVICE],0)),""))</f>
        <v>0.01</v>
      </c>
      <c r="F261" s="6" t="s">
        <v>245</v>
      </c>
      <c r="G261" s="13">
        <f>(_xlfn.IFNA(INDEX(Table6[Column1],MATCH(F261,Table6[VAT/NVAT],TRUE)),""))</f>
        <v>0.03</v>
      </c>
    </row>
    <row r="262" spans="1:7">
      <c r="A262" s="4" t="s">
        <v>767</v>
      </c>
      <c r="B262" s="5" t="s">
        <v>768</v>
      </c>
      <c r="C262" s="6"/>
      <c r="D262" s="6" t="s">
        <v>248</v>
      </c>
      <c r="E262" s="13">
        <f>(_xlfn.IFNA(INDEX(Table2[Column1],MATCH(D262,Table2[GOODS/SERVICE],0)),""))</f>
        <v>0.01</v>
      </c>
      <c r="F262" s="6" t="s">
        <v>250</v>
      </c>
      <c r="G262" s="13">
        <f>(_xlfn.IFNA(INDEX(Table6[Column1],MATCH(F262,Table6[VAT/NVAT],TRUE)),""))</f>
        <v>0.05</v>
      </c>
    </row>
    <row r="263" spans="1:7">
      <c r="A263" s="4" t="s">
        <v>769</v>
      </c>
      <c r="B263" s="5" t="s">
        <v>770</v>
      </c>
      <c r="C263" s="6"/>
      <c r="D263" s="6" t="s">
        <v>248</v>
      </c>
      <c r="E263" s="13">
        <f>(_xlfn.IFNA(INDEX(Table2[Column1],MATCH(D263,Table2[GOODS/SERVICE],0)),""))</f>
        <v>0.01</v>
      </c>
      <c r="F263" s="6" t="s">
        <v>250</v>
      </c>
      <c r="G263" s="13">
        <f>(_xlfn.IFNA(INDEX(Table6[Column1],MATCH(F263,Table6[VAT/NVAT],TRUE)),""))</f>
        <v>0.05</v>
      </c>
    </row>
    <row r="264" spans="1:7">
      <c r="A264" s="4" t="s">
        <v>771</v>
      </c>
      <c r="B264" s="5" t="s">
        <v>772</v>
      </c>
      <c r="C264" s="6"/>
      <c r="D264" s="6" t="s">
        <v>248</v>
      </c>
      <c r="E264" s="13">
        <f>(_xlfn.IFNA(INDEX(Table2[Column1],MATCH(D264,Table2[GOODS/SERVICE],0)),""))</f>
        <v>0.01</v>
      </c>
      <c r="F264" s="6" t="s">
        <v>243</v>
      </c>
      <c r="G264" s="13">
        <f>(_xlfn.IFNA(INDEX(Table6[Column1],MATCH(F264,Table6[VAT/NVAT],TRUE)),""))</f>
        <v>0.05</v>
      </c>
    </row>
    <row r="265" spans="1:7">
      <c r="A265" s="4" t="s">
        <v>771</v>
      </c>
      <c r="B265" s="5" t="s">
        <v>773</v>
      </c>
      <c r="C265" s="6"/>
      <c r="D265" s="6" t="s">
        <v>242</v>
      </c>
      <c r="E265" s="13">
        <f>(_xlfn.IFNA(INDEX(Table2[Column1],MATCH(D265,Table2[GOODS/SERVICE],0)),""))</f>
        <v>0.02</v>
      </c>
      <c r="F265" s="6" t="s">
        <v>243</v>
      </c>
      <c r="G265" s="13">
        <f>(_xlfn.IFNA(INDEX(Table6[Column1],MATCH(F265,Table6[VAT/NVAT],TRUE)),""))</f>
        <v>0.05</v>
      </c>
    </row>
    <row r="266" spans="1:7">
      <c r="A266" s="4" t="s">
        <v>774</v>
      </c>
      <c r="B266" s="5" t="s">
        <v>775</v>
      </c>
      <c r="C266" s="6"/>
      <c r="D266" s="6" t="s">
        <v>249</v>
      </c>
      <c r="E266" s="13">
        <f>(_xlfn.IFNA(INDEX(Table2[Column1],MATCH(D266,Table2[GOODS/SERVICE],0)),""))</f>
        <v>0.02</v>
      </c>
      <c r="F266" s="6" t="s">
        <v>245</v>
      </c>
      <c r="G266" s="13">
        <f>(_xlfn.IFNA(INDEX(Table6[Column1],MATCH(F266,Table6[VAT/NVAT],TRUE)),""))</f>
        <v>0.03</v>
      </c>
    </row>
    <row r="267" spans="1:7">
      <c r="A267" s="4" t="s">
        <v>776</v>
      </c>
      <c r="B267" s="5" t="s">
        <v>777</v>
      </c>
      <c r="C267" s="6"/>
      <c r="D267" s="6" t="s">
        <v>248</v>
      </c>
      <c r="E267" s="13">
        <f>(_xlfn.IFNA(INDEX(Table2[Column1],MATCH(D267,Table2[GOODS/SERVICE],0)),""))</f>
        <v>0.01</v>
      </c>
      <c r="F267" s="6" t="s">
        <v>245</v>
      </c>
      <c r="G267" s="13">
        <f>(_xlfn.IFNA(INDEX(Table6[Column1],MATCH(F267,Table6[VAT/NVAT],TRUE)),""))</f>
        <v>0.03</v>
      </c>
    </row>
    <row r="268" spans="1:7">
      <c r="A268" s="4" t="s">
        <v>778</v>
      </c>
      <c r="B268" s="5" t="s">
        <v>779</v>
      </c>
      <c r="C268" s="6"/>
      <c r="D268" s="6" t="s">
        <v>248</v>
      </c>
      <c r="E268" s="13">
        <f>(_xlfn.IFNA(INDEX(Table2[Column1],MATCH(D268,Table2[GOODS/SERVICE],0)),""))</f>
        <v>0.01</v>
      </c>
      <c r="F268" s="6" t="s">
        <v>245</v>
      </c>
      <c r="G268" s="13">
        <f>(_xlfn.IFNA(INDEX(Table6[Column1],MATCH(F268,Table6[VAT/NVAT],TRUE)),""))</f>
        <v>0.03</v>
      </c>
    </row>
    <row r="269" spans="1:7">
      <c r="A269" s="4" t="s">
        <v>780</v>
      </c>
      <c r="B269" s="5" t="s">
        <v>781</v>
      </c>
      <c r="C269" s="6"/>
      <c r="D269" s="6" t="s">
        <v>248</v>
      </c>
      <c r="E269" s="13">
        <f>(_xlfn.IFNA(INDEX(Table2[Column1],MATCH(D269,Table2[GOODS/SERVICE],0)),""))</f>
        <v>0.01</v>
      </c>
      <c r="F269" s="6" t="s">
        <v>245</v>
      </c>
      <c r="G269" s="13">
        <f>(_xlfn.IFNA(INDEX(Table6[Column1],MATCH(F269,Table6[VAT/NVAT],TRUE)),""))</f>
        <v>0.03</v>
      </c>
    </row>
    <row r="270" spans="1:7">
      <c r="A270" s="4" t="s">
        <v>782</v>
      </c>
      <c r="B270" s="5" t="s">
        <v>783</v>
      </c>
      <c r="C270" s="6"/>
      <c r="D270" s="6" t="s">
        <v>248</v>
      </c>
      <c r="E270" s="13">
        <f>(_xlfn.IFNA(INDEX(Table2[Column1],MATCH(D270,Table2[GOODS/SERVICE],0)),""))</f>
        <v>0.01</v>
      </c>
      <c r="F270" s="6" t="s">
        <v>245</v>
      </c>
      <c r="G270" s="13">
        <f>(_xlfn.IFNA(INDEX(Table6[Column1],MATCH(F270,Table6[VAT/NVAT],TRUE)),""))</f>
        <v>0.03</v>
      </c>
    </row>
    <row r="271" spans="1:7">
      <c r="A271" s="4" t="s">
        <v>784</v>
      </c>
      <c r="B271" s="5" t="s">
        <v>785</v>
      </c>
      <c r="C271" s="6"/>
      <c r="D271" s="6" t="s">
        <v>253</v>
      </c>
      <c r="E271" s="13">
        <f>(_xlfn.IFNA(INDEX(Table2[Column1],MATCH(D271,Table2[GOODS/SERVICE],0)),""))</f>
        <v>0.01</v>
      </c>
      <c r="F271" s="6" t="s">
        <v>250</v>
      </c>
      <c r="G271" s="13">
        <f>(_xlfn.IFNA(INDEX(Table6[Column1],MATCH(F271,Table6[VAT/NVAT],TRUE)),""))</f>
        <v>0.05</v>
      </c>
    </row>
    <row r="272" spans="1:7">
      <c r="A272" s="4" t="s">
        <v>786</v>
      </c>
      <c r="B272" s="5" t="s">
        <v>787</v>
      </c>
      <c r="C272" s="6"/>
      <c r="D272" s="6" t="s">
        <v>248</v>
      </c>
      <c r="E272" s="13">
        <f>(_xlfn.IFNA(INDEX(Table2[Column1],MATCH(D272,Table2[GOODS/SERVICE],0)),""))</f>
        <v>0.01</v>
      </c>
      <c r="F272" s="6" t="s">
        <v>245</v>
      </c>
      <c r="G272" s="13">
        <f>(_xlfn.IFNA(INDEX(Table6[Column1],MATCH(F272,Table6[VAT/NVAT],TRUE)),""))</f>
        <v>0.03</v>
      </c>
    </row>
    <row r="273" spans="1:8">
      <c r="A273" s="4" t="s">
        <v>788</v>
      </c>
      <c r="B273" s="5" t="s">
        <v>789</v>
      </c>
      <c r="C273" s="6"/>
      <c r="D273" s="6" t="s">
        <v>263</v>
      </c>
      <c r="E273" s="13">
        <f>(_xlfn.IFNA(INDEX(Table2[Column1],MATCH(D273,Table2[GOODS/SERVICE],0)),""))</f>
        <v>0.02</v>
      </c>
      <c r="F273" s="6" t="s">
        <v>245</v>
      </c>
      <c r="G273" s="13">
        <f>(_xlfn.IFNA(INDEX(Table6[Column1],MATCH(F273,Table6[VAT/NVAT],TRUE)),""))</f>
        <v>0.03</v>
      </c>
    </row>
    <row r="274" spans="1:8">
      <c r="A274" s="4" t="s">
        <v>790</v>
      </c>
      <c r="B274" s="5" t="s">
        <v>791</v>
      </c>
      <c r="C274" s="6"/>
      <c r="D274" s="6" t="s">
        <v>248</v>
      </c>
      <c r="E274" s="13">
        <f>(_xlfn.IFNA(INDEX(Table2[Column1],MATCH(D274,Table2[GOODS/SERVICE],0)),""))</f>
        <v>0.01</v>
      </c>
      <c r="F274" s="6" t="s">
        <v>245</v>
      </c>
      <c r="G274" s="13">
        <f>(_xlfn.IFNA(INDEX(Table6[Column1],MATCH(F274,Table6[VAT/NVAT],TRUE)),""))</f>
        <v>0.03</v>
      </c>
    </row>
    <row r="275" spans="1:8">
      <c r="A275" s="4" t="s">
        <v>792</v>
      </c>
      <c r="B275" s="5" t="s">
        <v>793</v>
      </c>
      <c r="C275" s="6"/>
      <c r="D275" s="6" t="s">
        <v>248</v>
      </c>
      <c r="E275" s="13">
        <f>(_xlfn.IFNA(INDEX(Table2[Column1],MATCH(D275,Table2[GOODS/SERVICE],0)),""))</f>
        <v>0.01</v>
      </c>
      <c r="F275" s="6" t="s">
        <v>245</v>
      </c>
      <c r="G275" s="13">
        <f>(_xlfn.IFNA(INDEX(Table6[Column1],MATCH(F275,Table6[VAT/NVAT],TRUE)),""))</f>
        <v>0.03</v>
      </c>
    </row>
    <row r="276" spans="1:8">
      <c r="A276" s="4" t="s">
        <v>794</v>
      </c>
      <c r="B276" s="5" t="s">
        <v>795</v>
      </c>
      <c r="C276" s="6"/>
      <c r="D276" s="6" t="s">
        <v>248</v>
      </c>
      <c r="E276" s="13">
        <f>(_xlfn.IFNA(INDEX(Table2[Column1],MATCH(D276,Table2[GOODS/SERVICE],0)),""))</f>
        <v>0.01</v>
      </c>
      <c r="F276" s="6" t="s">
        <v>245</v>
      </c>
      <c r="G276" s="13">
        <f>(_xlfn.IFNA(INDEX(Table6[Column1],MATCH(F276,Table6[VAT/NVAT],TRUE)),""))</f>
        <v>0.03</v>
      </c>
    </row>
    <row r="277" spans="1:8">
      <c r="A277" s="11" t="s">
        <v>796</v>
      </c>
      <c r="B277" s="5" t="s">
        <v>797</v>
      </c>
      <c r="C277" s="12"/>
      <c r="D277" s="6" t="s">
        <v>263</v>
      </c>
      <c r="E277" s="13">
        <f>(_xlfn.IFNA(INDEX(Table2[Column1],MATCH(D277,Table2[GOODS/SERVICE],0)),""))</f>
        <v>0.02</v>
      </c>
      <c r="F277" s="6" t="s">
        <v>245</v>
      </c>
      <c r="G277" s="13">
        <f>(_xlfn.IFNA(INDEX(Table6[Column1],MATCH(F277,Table6[VAT/NVAT],TRUE)),""))</f>
        <v>0.03</v>
      </c>
      <c r="H277" s="23"/>
    </row>
  </sheetData>
  <dataValidations count="2">
    <dataValidation type="list" allowBlank="1" showErrorMessage="1" sqref="F2:F277" xr:uid="{00000000-0002-0000-0400-000000000000}">
      <formula1>VN</formula1>
    </dataValidation>
    <dataValidation type="list" allowBlank="1" showErrorMessage="1" sqref="C2:D277" xr:uid="{00000000-0002-0000-0400-000001000000}">
      <formula1>GS</formula1>
    </dataValidation>
  </dataValidation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/>
  <dimension ref="B1:D4"/>
  <sheetViews>
    <sheetView workbookViewId="0">
      <selection activeCell="C3" sqref="C3"/>
    </sheetView>
  </sheetViews>
  <sheetFormatPr defaultColWidth="9" defaultRowHeight="15"/>
  <cols>
    <col min="2" max="2" width="43.85546875" customWidth="1"/>
    <col min="3" max="3" width="12.28515625" customWidth="1"/>
    <col min="4" max="4" width="10.42578125" customWidth="1"/>
  </cols>
  <sheetData>
    <row r="1" spans="2:4" ht="15.75">
      <c r="B1" s="18" t="s">
        <v>798</v>
      </c>
      <c r="C1" s="18" t="s">
        <v>799</v>
      </c>
      <c r="D1" s="18" t="s">
        <v>800</v>
      </c>
    </row>
    <row r="2" spans="2:4">
      <c r="B2" s="19" t="s">
        <v>801</v>
      </c>
      <c r="C2" s="19" t="s">
        <v>802</v>
      </c>
      <c r="D2" s="19" t="s">
        <v>803</v>
      </c>
    </row>
    <row r="3" spans="2:4">
      <c r="B3" s="19" t="s">
        <v>804</v>
      </c>
      <c r="C3" s="19" t="s">
        <v>805</v>
      </c>
      <c r="D3" s="19" t="s">
        <v>806</v>
      </c>
    </row>
    <row r="4" spans="2:4">
      <c r="B4" s="19" t="s">
        <v>807</v>
      </c>
      <c r="C4" s="19" t="s">
        <v>808</v>
      </c>
      <c r="D4" s="19" t="s">
        <v>809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/>
  <dimension ref="A1:J41"/>
  <sheetViews>
    <sheetView topLeftCell="A28" zoomScale="145" zoomScaleNormal="145" zoomScaleSheetLayoutView="40" workbookViewId="0">
      <selection activeCell="A42" sqref="A42"/>
    </sheetView>
  </sheetViews>
  <sheetFormatPr defaultColWidth="9" defaultRowHeight="15"/>
  <cols>
    <col min="1" max="1" width="76.28515625" bestFit="1" customWidth="1"/>
    <col min="3" max="3" width="19.5703125" customWidth="1"/>
    <col min="6" max="6" width="13.28515625" customWidth="1"/>
    <col min="9" max="9" width="13.5703125" customWidth="1"/>
  </cols>
  <sheetData>
    <row r="1" spans="1:10">
      <c r="A1" t="s">
        <v>810</v>
      </c>
      <c r="C1" s="14"/>
      <c r="D1" s="14"/>
      <c r="E1" s="14"/>
      <c r="F1" s="14"/>
      <c r="G1" s="14"/>
      <c r="H1" s="14"/>
      <c r="I1" s="14"/>
      <c r="J1" s="14"/>
    </row>
    <row r="2" spans="1:10">
      <c r="C2" s="14"/>
      <c r="D2" s="14"/>
      <c r="E2" s="14"/>
      <c r="F2" s="14"/>
      <c r="G2" s="14"/>
      <c r="H2" s="14"/>
      <c r="I2" s="14"/>
      <c r="J2" s="14"/>
    </row>
    <row r="3" spans="1:10">
      <c r="A3" s="15" t="s">
        <v>1208</v>
      </c>
      <c r="C3" s="17"/>
      <c r="D3" s="16"/>
      <c r="E3" s="14"/>
      <c r="F3" s="17"/>
      <c r="G3" s="16"/>
      <c r="H3" s="14"/>
      <c r="I3" s="17"/>
      <c r="J3" s="16"/>
    </row>
    <row r="4" spans="1:10">
      <c r="A4" s="15" t="s">
        <v>1243</v>
      </c>
      <c r="C4" s="17"/>
      <c r="D4" s="16"/>
      <c r="E4" s="14"/>
      <c r="F4" s="17"/>
      <c r="G4" s="16"/>
      <c r="H4" s="14"/>
      <c r="I4" s="17"/>
      <c r="J4" s="16"/>
    </row>
    <row r="5" spans="1:10">
      <c r="A5" s="15" t="s">
        <v>1244</v>
      </c>
      <c r="C5" s="17"/>
      <c r="D5" s="16"/>
      <c r="E5" s="14"/>
      <c r="F5" s="17"/>
      <c r="G5" s="16"/>
      <c r="H5" s="14"/>
      <c r="I5" s="17"/>
      <c r="J5" s="16"/>
    </row>
    <row r="6" spans="1:10">
      <c r="A6" s="15" t="s">
        <v>1209</v>
      </c>
      <c r="C6" s="17"/>
      <c r="D6" s="16"/>
      <c r="E6" s="14"/>
      <c r="F6" s="17"/>
      <c r="G6" s="16"/>
      <c r="H6" s="14"/>
      <c r="I6" s="17"/>
      <c r="J6" s="16"/>
    </row>
    <row r="7" spans="1:10">
      <c r="A7" s="15" t="s">
        <v>1245</v>
      </c>
      <c r="C7" s="17"/>
      <c r="D7" s="16"/>
      <c r="E7" s="14"/>
      <c r="F7" s="14"/>
      <c r="G7" s="14"/>
      <c r="H7" s="14"/>
      <c r="I7" s="14"/>
      <c r="J7" s="14"/>
    </row>
    <row r="8" spans="1:10">
      <c r="A8" s="15" t="s">
        <v>1246</v>
      </c>
      <c r="C8" s="17"/>
      <c r="D8" s="16"/>
      <c r="E8" s="14"/>
      <c r="F8" s="14"/>
      <c r="G8" s="14"/>
      <c r="H8" s="14"/>
      <c r="I8" s="14"/>
      <c r="J8" s="14"/>
    </row>
    <row r="9" spans="1:10">
      <c r="A9" s="15" t="s">
        <v>1247</v>
      </c>
      <c r="C9" s="17"/>
      <c r="D9" s="16"/>
      <c r="E9" s="14"/>
      <c r="F9" s="14"/>
      <c r="G9" s="14"/>
      <c r="H9" s="14"/>
      <c r="I9" s="14"/>
      <c r="J9" s="14"/>
    </row>
    <row r="10" spans="1:10">
      <c r="A10" s="15" t="s">
        <v>1210</v>
      </c>
      <c r="C10" s="17"/>
      <c r="D10" s="16"/>
      <c r="E10" s="14"/>
      <c r="F10" s="14"/>
      <c r="G10" s="14"/>
      <c r="H10" s="14"/>
      <c r="I10" s="14"/>
      <c r="J10" s="14"/>
    </row>
    <row r="11" spans="1:10">
      <c r="A11" s="15" t="s">
        <v>1211</v>
      </c>
      <c r="C11" s="17"/>
      <c r="D11" s="16"/>
      <c r="E11" s="14"/>
      <c r="F11" s="14"/>
      <c r="G11" s="14"/>
      <c r="H11" s="14"/>
      <c r="I11" s="14"/>
      <c r="J11" s="14"/>
    </row>
    <row r="12" spans="1:10">
      <c r="A12" s="15" t="s">
        <v>1212</v>
      </c>
      <c r="C12" s="17"/>
      <c r="D12" s="16"/>
      <c r="E12" s="14"/>
      <c r="F12" s="14"/>
      <c r="G12" s="14"/>
      <c r="H12" s="14"/>
      <c r="I12" s="14"/>
      <c r="J12" s="14"/>
    </row>
    <row r="13" spans="1:10">
      <c r="A13" s="15" t="s">
        <v>1213</v>
      </c>
      <c r="C13" s="17"/>
      <c r="D13" s="16"/>
      <c r="E13" s="14"/>
      <c r="F13" s="14"/>
      <c r="G13" s="14"/>
      <c r="H13" s="14"/>
      <c r="I13" s="14"/>
      <c r="J13" s="14"/>
    </row>
    <row r="14" spans="1:10">
      <c r="A14" s="15" t="s">
        <v>1214</v>
      </c>
      <c r="C14" s="17"/>
      <c r="D14" s="16"/>
      <c r="E14" s="14"/>
      <c r="F14" s="14"/>
      <c r="G14" s="14"/>
      <c r="H14" s="14"/>
      <c r="I14" s="14"/>
      <c r="J14" s="14"/>
    </row>
    <row r="15" spans="1:10">
      <c r="A15" s="15" t="s">
        <v>1215</v>
      </c>
      <c r="C15" s="17"/>
      <c r="D15" s="16"/>
      <c r="E15" s="14"/>
      <c r="F15" s="14"/>
      <c r="G15" s="14"/>
      <c r="H15" s="14"/>
      <c r="I15" s="14"/>
      <c r="J15" s="14"/>
    </row>
    <row r="16" spans="1:10">
      <c r="A16" s="15" t="s">
        <v>1216</v>
      </c>
      <c r="C16" s="17"/>
      <c r="D16" s="16"/>
      <c r="E16" s="14"/>
      <c r="F16" s="14"/>
      <c r="G16" s="14"/>
      <c r="H16" s="14"/>
      <c r="I16" s="14"/>
      <c r="J16" s="14"/>
    </row>
    <row r="17" spans="1:10">
      <c r="A17" s="15" t="s">
        <v>1217</v>
      </c>
      <c r="C17" s="17"/>
      <c r="D17" s="16"/>
      <c r="E17" s="14"/>
      <c r="F17" s="14"/>
      <c r="G17" s="14"/>
      <c r="H17" s="14"/>
      <c r="I17" s="14"/>
      <c r="J17" s="14"/>
    </row>
    <row r="18" spans="1:10">
      <c r="A18" s="15" t="s">
        <v>1218</v>
      </c>
      <c r="C18" s="17"/>
      <c r="D18" s="16"/>
      <c r="E18" s="14"/>
      <c r="F18" s="14"/>
      <c r="G18" s="14"/>
      <c r="H18" s="14"/>
      <c r="I18" s="14"/>
      <c r="J18" s="14"/>
    </row>
    <row r="19" spans="1:10">
      <c r="A19" s="15" t="s">
        <v>1219</v>
      </c>
      <c r="C19" s="17"/>
      <c r="D19" s="16"/>
      <c r="E19" s="14"/>
      <c r="F19" s="14"/>
      <c r="G19" s="14"/>
      <c r="H19" s="14"/>
      <c r="I19" s="14"/>
      <c r="J19" s="14"/>
    </row>
    <row r="20" spans="1:10">
      <c r="A20" s="15" t="s">
        <v>1220</v>
      </c>
      <c r="C20" s="17"/>
      <c r="D20" s="16"/>
      <c r="E20" s="14"/>
      <c r="F20" s="14"/>
      <c r="G20" s="14"/>
      <c r="H20" s="14"/>
      <c r="I20" s="14"/>
      <c r="J20" s="14"/>
    </row>
    <row r="21" spans="1:10">
      <c r="A21" s="15" t="s">
        <v>1221</v>
      </c>
      <c r="C21" s="17"/>
      <c r="D21" s="16"/>
      <c r="E21" s="14"/>
      <c r="F21" s="14"/>
      <c r="G21" s="14"/>
      <c r="H21" s="14"/>
      <c r="I21" s="14"/>
      <c r="J21" s="14"/>
    </row>
    <row r="22" spans="1:10">
      <c r="A22" s="15" t="s">
        <v>1222</v>
      </c>
      <c r="C22" s="17"/>
      <c r="D22" s="16"/>
      <c r="E22" s="14"/>
      <c r="F22" s="14"/>
      <c r="G22" s="14"/>
      <c r="H22" s="14"/>
      <c r="I22" s="14"/>
      <c r="J22" s="14"/>
    </row>
    <row r="23" spans="1:10">
      <c r="A23" s="15" t="s">
        <v>1223</v>
      </c>
      <c r="C23" s="17"/>
      <c r="D23" s="16"/>
      <c r="E23" s="14"/>
      <c r="F23" s="14"/>
      <c r="G23" s="14"/>
      <c r="H23" s="14"/>
      <c r="I23" s="14"/>
      <c r="J23" s="14"/>
    </row>
    <row r="24" spans="1:10">
      <c r="A24" s="15" t="s">
        <v>1224</v>
      </c>
      <c r="C24" s="17"/>
      <c r="D24" s="16"/>
      <c r="E24" s="14"/>
      <c r="F24" s="14"/>
      <c r="G24" s="14"/>
      <c r="H24" s="14"/>
      <c r="I24" s="14"/>
      <c r="J24" s="14"/>
    </row>
    <row r="25" spans="1:10">
      <c r="A25" s="15" t="s">
        <v>1225</v>
      </c>
      <c r="C25" s="17"/>
      <c r="D25" s="16"/>
      <c r="E25" s="14"/>
      <c r="F25" s="14"/>
      <c r="G25" s="14"/>
      <c r="H25" s="14"/>
      <c r="I25" s="14"/>
      <c r="J25" s="14"/>
    </row>
    <row r="26" spans="1:10">
      <c r="A26" s="15" t="s">
        <v>1226</v>
      </c>
      <c r="C26" s="17"/>
      <c r="D26" s="16"/>
      <c r="E26" s="14"/>
      <c r="F26" s="14"/>
      <c r="G26" s="14"/>
      <c r="H26" s="14"/>
      <c r="I26" s="14"/>
      <c r="J26" s="14"/>
    </row>
    <row r="27" spans="1:10">
      <c r="A27" s="15" t="s">
        <v>1227</v>
      </c>
      <c r="C27" s="17"/>
      <c r="D27" s="16"/>
      <c r="E27" s="14"/>
      <c r="F27" s="14"/>
      <c r="G27" s="14"/>
      <c r="H27" s="14"/>
      <c r="I27" s="14"/>
      <c r="J27" s="14"/>
    </row>
    <row r="28" spans="1:10">
      <c r="A28" s="15" t="s">
        <v>1228</v>
      </c>
      <c r="C28" s="17"/>
      <c r="D28" s="16"/>
      <c r="E28" s="14"/>
      <c r="F28" s="14"/>
      <c r="G28" s="14"/>
      <c r="H28" s="14"/>
      <c r="I28" s="14"/>
      <c r="J28" s="14"/>
    </row>
    <row r="29" spans="1:10">
      <c r="A29" s="15" t="s">
        <v>1248</v>
      </c>
      <c r="C29" s="17"/>
      <c r="D29" s="16"/>
      <c r="E29" s="14"/>
      <c r="F29" s="14"/>
      <c r="G29" s="14"/>
      <c r="H29" s="14"/>
      <c r="I29" s="14"/>
      <c r="J29" s="14"/>
    </row>
    <row r="30" spans="1:10">
      <c r="A30" s="15" t="s">
        <v>1249</v>
      </c>
      <c r="C30" s="17"/>
      <c r="D30" s="16"/>
      <c r="E30" s="14"/>
      <c r="F30" s="14"/>
      <c r="G30" s="14"/>
      <c r="H30" s="14"/>
      <c r="I30" s="14"/>
      <c r="J30" s="14"/>
    </row>
    <row r="31" spans="1:10">
      <c r="A31" s="15" t="s">
        <v>1229</v>
      </c>
      <c r="C31" s="17"/>
      <c r="D31" s="16"/>
      <c r="E31" s="14"/>
      <c r="F31" s="14"/>
      <c r="G31" s="14"/>
      <c r="H31" s="14"/>
      <c r="I31" s="14"/>
      <c r="J31" s="14"/>
    </row>
    <row r="32" spans="1:10">
      <c r="A32" s="15" t="s">
        <v>1230</v>
      </c>
      <c r="C32" s="17"/>
      <c r="D32" s="16"/>
      <c r="E32" s="14"/>
      <c r="F32" s="14"/>
      <c r="G32" s="14"/>
      <c r="H32" s="14"/>
      <c r="I32" s="14"/>
      <c r="J32" s="14"/>
    </row>
    <row r="33" spans="1:1">
      <c r="A33" s="15" t="s">
        <v>1231</v>
      </c>
    </row>
    <row r="34" spans="1:1">
      <c r="A34" s="15" t="s">
        <v>1232</v>
      </c>
    </row>
    <row r="35" spans="1:1">
      <c r="A35" s="15" t="s">
        <v>1233</v>
      </c>
    </row>
    <row r="36" spans="1:1">
      <c r="A36" s="15" t="s">
        <v>1234</v>
      </c>
    </row>
    <row r="37" spans="1:1">
      <c r="A37" s="15" t="s">
        <v>1235</v>
      </c>
    </row>
    <row r="38" spans="1:1">
      <c r="A38" s="15" t="s">
        <v>1236</v>
      </c>
    </row>
    <row r="39" spans="1:1">
      <c r="A39" s="15" t="s">
        <v>1237</v>
      </c>
    </row>
    <row r="40" spans="1:1">
      <c r="A40" s="15" t="s">
        <v>1250</v>
      </c>
    </row>
    <row r="41" spans="1:1">
      <c r="A41" s="15" t="s">
        <v>1251</v>
      </c>
    </row>
  </sheetData>
  <pageMargins left="0.7" right="0.7" top="0.75" bottom="0.75" header="0.3" footer="0.3"/>
  <pageSetup paperSize="5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2A149-D3EE-4A72-8758-B251F3EFCD54}">
  <sheetPr codeName="Sheet10"/>
  <dimension ref="A1:A5"/>
  <sheetViews>
    <sheetView workbookViewId="0">
      <selection activeCell="A6" sqref="A6"/>
    </sheetView>
  </sheetViews>
  <sheetFormatPr defaultRowHeight="15"/>
  <sheetData>
    <row r="1" spans="1:1">
      <c r="A1" s="49" t="s">
        <v>819</v>
      </c>
    </row>
    <row r="2" spans="1:1">
      <c r="A2" s="49" t="s">
        <v>820</v>
      </c>
    </row>
    <row r="3" spans="1:1">
      <c r="A3" s="49" t="s">
        <v>821</v>
      </c>
    </row>
    <row r="4" spans="1:1">
      <c r="A4" s="49" t="s">
        <v>822</v>
      </c>
    </row>
    <row r="5" spans="1:1">
      <c r="A5" s="49" t="s">
        <v>823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83E0F-7824-48FD-AB1C-32527890CD8D}">
  <sheetPr codeName="Sheet13"/>
  <dimension ref="A1:G348"/>
  <sheetViews>
    <sheetView topLeftCell="A212" workbookViewId="0">
      <selection activeCell="D228" sqref="D228"/>
    </sheetView>
  </sheetViews>
  <sheetFormatPr defaultColWidth="25.85546875" defaultRowHeight="15"/>
  <cols>
    <col min="2" max="2" width="81.5703125" customWidth="1"/>
    <col min="3" max="3" width="77.28515625" customWidth="1"/>
    <col min="4" max="4" width="15.5703125" customWidth="1"/>
    <col min="5" max="5" width="10.28515625" customWidth="1"/>
    <col min="6" max="6" width="13.140625" customWidth="1"/>
    <col min="7" max="7" width="7.7109375" customWidth="1"/>
  </cols>
  <sheetData>
    <row r="1" spans="1:7" ht="27" thickBot="1">
      <c r="A1" s="170" t="s">
        <v>946</v>
      </c>
      <c r="B1" s="170" t="s">
        <v>232</v>
      </c>
      <c r="C1" s="170" t="s">
        <v>947</v>
      </c>
      <c r="D1" s="171" t="s">
        <v>234</v>
      </c>
      <c r="E1" s="172" t="s">
        <v>233</v>
      </c>
      <c r="F1" s="171" t="s">
        <v>236</v>
      </c>
      <c r="G1" s="172" t="s">
        <v>235</v>
      </c>
    </row>
    <row r="2" spans="1:7" ht="15.75" thickBot="1">
      <c r="A2" s="165" t="s">
        <v>948</v>
      </c>
      <c r="B2" s="165" t="s">
        <v>949</v>
      </c>
      <c r="C2" s="165" t="s">
        <v>950</v>
      </c>
      <c r="D2" s="165" t="s">
        <v>244</v>
      </c>
      <c r="E2" s="166">
        <v>0.02</v>
      </c>
      <c r="F2" s="165" t="s">
        <v>243</v>
      </c>
      <c r="G2" s="166">
        <v>0.05</v>
      </c>
    </row>
    <row r="3" spans="1:7" ht="15.75" thickBot="1">
      <c r="A3" s="165" t="s">
        <v>246</v>
      </c>
      <c r="B3" s="165" t="s">
        <v>247</v>
      </c>
      <c r="C3" s="165" t="s">
        <v>951</v>
      </c>
      <c r="D3" s="165" t="s">
        <v>248</v>
      </c>
      <c r="E3" s="166">
        <v>0.01</v>
      </c>
      <c r="F3" s="165" t="s">
        <v>245</v>
      </c>
      <c r="G3" s="166">
        <v>0.03</v>
      </c>
    </row>
    <row r="4" spans="1:7" ht="15.75" thickBot="1">
      <c r="A4" s="165" t="s">
        <v>952</v>
      </c>
      <c r="B4" s="165" t="s">
        <v>953</v>
      </c>
      <c r="C4" s="165" t="s">
        <v>954</v>
      </c>
      <c r="D4" s="165" t="s">
        <v>248</v>
      </c>
      <c r="E4" s="166">
        <v>0.01</v>
      </c>
      <c r="F4" s="165" t="s">
        <v>245</v>
      </c>
      <c r="G4" s="166">
        <v>0.03</v>
      </c>
    </row>
    <row r="5" spans="1:7" ht="15.75" thickBot="1">
      <c r="A5" s="165" t="s">
        <v>251</v>
      </c>
      <c r="B5" s="165" t="s">
        <v>252</v>
      </c>
      <c r="C5" s="165" t="s">
        <v>951</v>
      </c>
      <c r="D5" s="165" t="s">
        <v>248</v>
      </c>
      <c r="E5" s="166">
        <v>0.01</v>
      </c>
      <c r="F5" s="165" t="s">
        <v>245</v>
      </c>
      <c r="G5" s="166">
        <v>0.03</v>
      </c>
    </row>
    <row r="6" spans="1:7" ht="15.75" thickBot="1">
      <c r="A6" s="165" t="s">
        <v>825</v>
      </c>
      <c r="B6" s="165" t="s">
        <v>255</v>
      </c>
      <c r="C6" s="165" t="s">
        <v>955</v>
      </c>
      <c r="D6" s="165" t="s">
        <v>263</v>
      </c>
      <c r="E6" s="166">
        <v>0.02</v>
      </c>
      <c r="F6" s="165" t="s">
        <v>243</v>
      </c>
      <c r="G6" s="166">
        <v>0.05</v>
      </c>
    </row>
    <row r="7" spans="1:7" ht="15.75" thickBot="1">
      <c r="A7" s="165" t="s">
        <v>257</v>
      </c>
      <c r="B7" s="165" t="s">
        <v>258</v>
      </c>
      <c r="C7" s="165" t="s">
        <v>956</v>
      </c>
      <c r="D7" s="165" t="s">
        <v>248</v>
      </c>
      <c r="E7" s="166">
        <v>0.01</v>
      </c>
      <c r="F7" s="165" t="s">
        <v>245</v>
      </c>
      <c r="G7" s="166">
        <v>0.03</v>
      </c>
    </row>
    <row r="8" spans="1:7" ht="15.75" thickBot="1">
      <c r="A8" s="165" t="s">
        <v>260</v>
      </c>
      <c r="B8" s="165" t="s">
        <v>957</v>
      </c>
      <c r="C8" s="165" t="s">
        <v>958</v>
      </c>
      <c r="D8" s="165" t="s">
        <v>253</v>
      </c>
      <c r="E8" s="166">
        <v>0.01</v>
      </c>
      <c r="F8" s="165" t="s">
        <v>250</v>
      </c>
      <c r="G8" s="166">
        <v>0.05</v>
      </c>
    </row>
    <row r="9" spans="1:7" ht="15.75" thickBot="1">
      <c r="A9" s="165" t="s">
        <v>261</v>
      </c>
      <c r="B9" s="165" t="s">
        <v>262</v>
      </c>
      <c r="C9" s="165" t="s">
        <v>959</v>
      </c>
      <c r="D9" s="165" t="s">
        <v>248</v>
      </c>
      <c r="E9" s="166">
        <v>0.01</v>
      </c>
      <c r="F9" s="165" t="s">
        <v>245</v>
      </c>
      <c r="G9" s="166">
        <v>0.03</v>
      </c>
    </row>
    <row r="10" spans="1:7" ht="15.75" thickBot="1">
      <c r="A10" s="165" t="s">
        <v>264</v>
      </c>
      <c r="B10" s="165" t="s">
        <v>265</v>
      </c>
      <c r="C10" s="165" t="s">
        <v>951</v>
      </c>
      <c r="D10" s="165" t="s">
        <v>259</v>
      </c>
      <c r="E10" s="166">
        <v>0.05</v>
      </c>
      <c r="F10" s="165"/>
      <c r="G10" s="165"/>
    </row>
    <row r="11" spans="1:7" ht="15.75" thickBot="1">
      <c r="A11" s="165" t="s">
        <v>266</v>
      </c>
      <c r="B11" s="165" t="s">
        <v>267</v>
      </c>
      <c r="C11" s="165" t="s">
        <v>960</v>
      </c>
      <c r="D11" s="165" t="s">
        <v>248</v>
      </c>
      <c r="E11" s="166">
        <v>0.01</v>
      </c>
      <c r="F11" s="165" t="s">
        <v>250</v>
      </c>
      <c r="G11" s="166">
        <v>0.05</v>
      </c>
    </row>
    <row r="12" spans="1:7" ht="15.75" thickBot="1">
      <c r="A12" s="165" t="s">
        <v>269</v>
      </c>
      <c r="B12" s="165" t="s">
        <v>270</v>
      </c>
      <c r="C12" s="165" t="s">
        <v>958</v>
      </c>
      <c r="D12" s="165" t="s">
        <v>253</v>
      </c>
      <c r="E12" s="166">
        <v>0.01</v>
      </c>
      <c r="F12" s="165" t="s">
        <v>250</v>
      </c>
      <c r="G12" s="166">
        <v>0.05</v>
      </c>
    </row>
    <row r="13" spans="1:7" ht="15.75" thickBot="1">
      <c r="A13" s="165" t="s">
        <v>271</v>
      </c>
      <c r="B13" s="165" t="s">
        <v>272</v>
      </c>
      <c r="C13" s="165" t="s">
        <v>961</v>
      </c>
      <c r="D13" s="165" t="s">
        <v>248</v>
      </c>
      <c r="E13" s="166">
        <v>0.01</v>
      </c>
      <c r="F13" s="165" t="s">
        <v>250</v>
      </c>
      <c r="G13" s="166">
        <v>0.05</v>
      </c>
    </row>
    <row r="14" spans="1:7" ht="15.75" thickBot="1">
      <c r="A14" s="165" t="s">
        <v>273</v>
      </c>
      <c r="B14" s="165" t="s">
        <v>274</v>
      </c>
      <c r="C14" s="165" t="s">
        <v>962</v>
      </c>
      <c r="D14" s="165" t="s">
        <v>249</v>
      </c>
      <c r="E14" s="166">
        <v>0.02</v>
      </c>
      <c r="F14" s="165" t="s">
        <v>243</v>
      </c>
      <c r="G14" s="166">
        <v>0.05</v>
      </c>
    </row>
    <row r="15" spans="1:7" ht="15.75" thickBot="1">
      <c r="A15" s="165" t="s">
        <v>275</v>
      </c>
      <c r="B15" s="165" t="s">
        <v>276</v>
      </c>
      <c r="C15" s="165" t="s">
        <v>963</v>
      </c>
      <c r="D15" s="165" t="s">
        <v>248</v>
      </c>
      <c r="E15" s="166">
        <v>0.01</v>
      </c>
      <c r="F15" s="165" t="s">
        <v>250</v>
      </c>
      <c r="G15" s="166">
        <v>0.05</v>
      </c>
    </row>
    <row r="16" spans="1:7" ht="15.75" thickBot="1">
      <c r="A16" s="165" t="s">
        <v>277</v>
      </c>
      <c r="B16" s="165" t="s">
        <v>278</v>
      </c>
      <c r="C16" s="165" t="s">
        <v>958</v>
      </c>
      <c r="D16" s="165" t="s">
        <v>248</v>
      </c>
      <c r="E16" s="166">
        <v>0.01</v>
      </c>
      <c r="F16" s="165" t="s">
        <v>250</v>
      </c>
      <c r="G16" s="166">
        <v>0.05</v>
      </c>
    </row>
    <row r="17" spans="1:7" ht="15.75" thickBot="1">
      <c r="A17" s="165" t="s">
        <v>279</v>
      </c>
      <c r="B17" s="165" t="s">
        <v>280</v>
      </c>
      <c r="C17" s="165" t="s">
        <v>964</v>
      </c>
      <c r="D17" s="165" t="s">
        <v>253</v>
      </c>
      <c r="E17" s="166">
        <v>0.01</v>
      </c>
      <c r="F17" s="165" t="s">
        <v>250</v>
      </c>
      <c r="G17" s="166">
        <v>0.05</v>
      </c>
    </row>
    <row r="18" spans="1:7" ht="15.75" thickBot="1">
      <c r="A18" s="165" t="s">
        <v>281</v>
      </c>
      <c r="B18" s="165" t="s">
        <v>282</v>
      </c>
      <c r="C18" s="165" t="s">
        <v>951</v>
      </c>
      <c r="D18" s="165" t="s">
        <v>248</v>
      </c>
      <c r="E18" s="166">
        <v>0.01</v>
      </c>
      <c r="F18" s="165" t="s">
        <v>245</v>
      </c>
      <c r="G18" s="166">
        <v>0.03</v>
      </c>
    </row>
    <row r="19" spans="1:7" ht="15.75" thickBot="1">
      <c r="A19" s="165" t="s">
        <v>283</v>
      </c>
      <c r="B19" s="165" t="s">
        <v>284</v>
      </c>
      <c r="C19" s="167" t="s">
        <v>965</v>
      </c>
      <c r="D19" s="165" t="s">
        <v>248</v>
      </c>
      <c r="E19" s="166">
        <v>0.01</v>
      </c>
      <c r="F19" s="165" t="s">
        <v>245</v>
      </c>
      <c r="G19" s="166">
        <v>0.03</v>
      </c>
    </row>
    <row r="20" spans="1:7" ht="15.75" thickBot="1">
      <c r="A20" s="165" t="s">
        <v>285</v>
      </c>
      <c r="B20" s="165" t="s">
        <v>286</v>
      </c>
      <c r="C20" s="165" t="s">
        <v>958</v>
      </c>
      <c r="D20" s="165" t="s">
        <v>248</v>
      </c>
      <c r="E20" s="166">
        <v>0.01</v>
      </c>
      <c r="F20" s="165" t="s">
        <v>245</v>
      </c>
      <c r="G20" s="166">
        <v>0.03</v>
      </c>
    </row>
    <row r="21" spans="1:7" ht="15.75" thickBot="1">
      <c r="A21" s="165" t="s">
        <v>287</v>
      </c>
      <c r="B21" s="165" t="s">
        <v>288</v>
      </c>
      <c r="C21" s="165" t="s">
        <v>951</v>
      </c>
      <c r="D21" s="165" t="s">
        <v>248</v>
      </c>
      <c r="E21" s="166">
        <v>0.01</v>
      </c>
      <c r="F21" s="165" t="s">
        <v>245</v>
      </c>
      <c r="G21" s="166">
        <v>0.03</v>
      </c>
    </row>
    <row r="22" spans="1:7" ht="15.75" thickBot="1">
      <c r="A22" s="165" t="s">
        <v>966</v>
      </c>
      <c r="B22" s="165" t="s">
        <v>967</v>
      </c>
      <c r="C22" s="165" t="s">
        <v>968</v>
      </c>
      <c r="D22" s="165" t="s">
        <v>248</v>
      </c>
      <c r="E22" s="166">
        <v>0.01</v>
      </c>
      <c r="F22" s="165" t="s">
        <v>250</v>
      </c>
      <c r="G22" s="166">
        <v>0.05</v>
      </c>
    </row>
    <row r="23" spans="1:7" ht="15.75" thickBot="1">
      <c r="A23" s="165" t="s">
        <v>289</v>
      </c>
      <c r="B23" s="165" t="s">
        <v>290</v>
      </c>
      <c r="C23" s="165" t="s">
        <v>951</v>
      </c>
      <c r="D23" s="165" t="s">
        <v>248</v>
      </c>
      <c r="E23" s="166">
        <v>0.01</v>
      </c>
      <c r="F23" s="165" t="s">
        <v>245</v>
      </c>
      <c r="G23" s="166">
        <v>0.03</v>
      </c>
    </row>
    <row r="24" spans="1:7" ht="15.75" thickBot="1">
      <c r="A24" s="165" t="s">
        <v>291</v>
      </c>
      <c r="B24" s="165" t="s">
        <v>292</v>
      </c>
      <c r="C24" s="165" t="s">
        <v>969</v>
      </c>
      <c r="D24" s="165" t="s">
        <v>263</v>
      </c>
      <c r="E24" s="166">
        <v>0.02</v>
      </c>
      <c r="F24" s="165" t="s">
        <v>245</v>
      </c>
      <c r="G24" s="166">
        <v>0.03</v>
      </c>
    </row>
    <row r="25" spans="1:7" ht="15.75" thickBot="1">
      <c r="A25" s="165" t="s">
        <v>293</v>
      </c>
      <c r="B25" s="165" t="s">
        <v>294</v>
      </c>
      <c r="C25" s="165" t="s">
        <v>951</v>
      </c>
      <c r="D25" s="165" t="s">
        <v>248</v>
      </c>
      <c r="E25" s="166">
        <v>0.01</v>
      </c>
      <c r="F25" s="165" t="s">
        <v>245</v>
      </c>
      <c r="G25" s="166">
        <v>0.03</v>
      </c>
    </row>
    <row r="26" spans="1:7" ht="27" thickBot="1">
      <c r="A26" s="165" t="s">
        <v>295</v>
      </c>
      <c r="B26" s="165" t="s">
        <v>296</v>
      </c>
      <c r="C26" s="165" t="s">
        <v>970</v>
      </c>
      <c r="D26" s="165" t="s">
        <v>263</v>
      </c>
      <c r="E26" s="166">
        <v>0.02</v>
      </c>
      <c r="F26" s="165" t="s">
        <v>243</v>
      </c>
      <c r="G26" s="166">
        <v>0.05</v>
      </c>
    </row>
    <row r="27" spans="1:7" ht="15.75" thickBot="1">
      <c r="A27" s="165" t="s">
        <v>297</v>
      </c>
      <c r="B27" s="165" t="s">
        <v>298</v>
      </c>
      <c r="C27" s="165" t="s">
        <v>971</v>
      </c>
      <c r="D27" s="165" t="s">
        <v>248</v>
      </c>
      <c r="E27" s="166">
        <v>0.01</v>
      </c>
      <c r="F27" s="165" t="s">
        <v>245</v>
      </c>
      <c r="G27" s="166">
        <v>0.03</v>
      </c>
    </row>
    <row r="28" spans="1:7" ht="15.75" thickBot="1">
      <c r="A28" s="165" t="s">
        <v>299</v>
      </c>
      <c r="B28" s="165" t="s">
        <v>300</v>
      </c>
      <c r="C28" s="165" t="s">
        <v>972</v>
      </c>
      <c r="D28" s="165" t="s">
        <v>248</v>
      </c>
      <c r="E28" s="166">
        <v>0.01</v>
      </c>
      <c r="F28" s="165" t="s">
        <v>245</v>
      </c>
      <c r="G28" s="166">
        <v>0.03</v>
      </c>
    </row>
    <row r="29" spans="1:7" ht="15.75" thickBot="1">
      <c r="A29" s="165" t="s">
        <v>301</v>
      </c>
      <c r="B29" s="165" t="s">
        <v>302</v>
      </c>
      <c r="C29" s="165" t="s">
        <v>973</v>
      </c>
      <c r="D29" s="165" t="s">
        <v>253</v>
      </c>
      <c r="E29" s="166">
        <v>0.01</v>
      </c>
      <c r="F29" s="165" t="s">
        <v>250</v>
      </c>
      <c r="G29" s="166">
        <v>0.05</v>
      </c>
    </row>
    <row r="30" spans="1:7" ht="15.75" thickBot="1">
      <c r="A30" s="165" t="s">
        <v>303</v>
      </c>
      <c r="B30" s="165" t="s">
        <v>304</v>
      </c>
      <c r="C30" s="165" t="s">
        <v>951</v>
      </c>
      <c r="D30" s="165" t="s">
        <v>242</v>
      </c>
      <c r="E30" s="166">
        <v>0.02</v>
      </c>
      <c r="F30" s="165" t="s">
        <v>243</v>
      </c>
      <c r="G30" s="166">
        <v>0.05</v>
      </c>
    </row>
    <row r="31" spans="1:7" ht="15.75" thickBot="1">
      <c r="A31" s="165" t="s">
        <v>305</v>
      </c>
      <c r="B31" s="165" t="s">
        <v>306</v>
      </c>
      <c r="C31" s="165" t="s">
        <v>974</v>
      </c>
      <c r="D31" s="165" t="s">
        <v>248</v>
      </c>
      <c r="E31" s="166">
        <v>0.01</v>
      </c>
      <c r="F31" s="165" t="s">
        <v>245</v>
      </c>
      <c r="G31" s="166">
        <v>0.03</v>
      </c>
    </row>
    <row r="32" spans="1:7" ht="15.75" thickBot="1">
      <c r="A32" s="165" t="s">
        <v>307</v>
      </c>
      <c r="B32" s="165" t="s">
        <v>308</v>
      </c>
      <c r="C32" s="165" t="s">
        <v>951</v>
      </c>
      <c r="D32" s="165" t="s">
        <v>263</v>
      </c>
      <c r="E32" s="166">
        <v>0.02</v>
      </c>
      <c r="F32" s="165" t="s">
        <v>243</v>
      </c>
      <c r="G32" s="166">
        <v>0.05</v>
      </c>
    </row>
    <row r="33" spans="1:7" ht="15.75" thickBot="1">
      <c r="A33" s="165" t="s">
        <v>309</v>
      </c>
      <c r="B33" s="165" t="s">
        <v>310</v>
      </c>
      <c r="C33" s="165" t="s">
        <v>975</v>
      </c>
      <c r="D33" s="165" t="s">
        <v>253</v>
      </c>
      <c r="E33" s="166">
        <v>0.01</v>
      </c>
      <c r="F33" s="165" t="s">
        <v>250</v>
      </c>
      <c r="G33" s="166">
        <v>0.05</v>
      </c>
    </row>
    <row r="34" spans="1:7" ht="15.75" thickBot="1">
      <c r="A34" s="165" t="s">
        <v>311</v>
      </c>
      <c r="B34" s="165" t="s">
        <v>312</v>
      </c>
      <c r="C34" s="165" t="s">
        <v>951</v>
      </c>
      <c r="D34" s="165" t="s">
        <v>248</v>
      </c>
      <c r="E34" s="166">
        <v>0.01</v>
      </c>
      <c r="F34" s="165" t="s">
        <v>250</v>
      </c>
      <c r="G34" s="166">
        <v>0.05</v>
      </c>
    </row>
    <row r="35" spans="1:7" ht="15.75" thickBot="1">
      <c r="A35" s="165" t="s">
        <v>313</v>
      </c>
      <c r="B35" s="165" t="s">
        <v>314</v>
      </c>
      <c r="C35" s="165" t="s">
        <v>958</v>
      </c>
      <c r="D35" s="165" t="s">
        <v>248</v>
      </c>
      <c r="E35" s="166">
        <v>0.01</v>
      </c>
      <c r="F35" s="165" t="s">
        <v>245</v>
      </c>
      <c r="G35" s="166">
        <v>0.03</v>
      </c>
    </row>
    <row r="36" spans="1:7" ht="15.75" thickBot="1">
      <c r="A36" s="165" t="s">
        <v>315</v>
      </c>
      <c r="B36" s="165" t="s">
        <v>316</v>
      </c>
      <c r="C36" s="165" t="s">
        <v>976</v>
      </c>
      <c r="D36" s="165" t="s">
        <v>248</v>
      </c>
      <c r="E36" s="166">
        <v>0.01</v>
      </c>
      <c r="F36" s="165" t="s">
        <v>250</v>
      </c>
      <c r="G36" s="166">
        <v>0.05</v>
      </c>
    </row>
    <row r="37" spans="1:7" ht="15.75" thickBot="1">
      <c r="A37" s="165" t="s">
        <v>317</v>
      </c>
      <c r="B37" s="165" t="s">
        <v>318</v>
      </c>
      <c r="C37" s="165" t="s">
        <v>951</v>
      </c>
      <c r="D37" s="165" t="s">
        <v>248</v>
      </c>
      <c r="E37" s="166">
        <v>0.01</v>
      </c>
      <c r="F37" s="165" t="s">
        <v>250</v>
      </c>
      <c r="G37" s="166">
        <v>0.05</v>
      </c>
    </row>
    <row r="38" spans="1:7" ht="15.75" thickBot="1">
      <c r="A38" s="165" t="s">
        <v>319</v>
      </c>
      <c r="B38" s="165" t="s">
        <v>320</v>
      </c>
      <c r="C38" s="165" t="s">
        <v>977</v>
      </c>
      <c r="D38" s="165" t="s">
        <v>248</v>
      </c>
      <c r="E38" s="166">
        <v>0.01</v>
      </c>
      <c r="F38" s="165" t="s">
        <v>250</v>
      </c>
      <c r="G38" s="166">
        <v>0.05</v>
      </c>
    </row>
    <row r="39" spans="1:7" ht="15.75" thickBot="1">
      <c r="A39" s="168" t="s">
        <v>321</v>
      </c>
      <c r="B39" s="165" t="s">
        <v>322</v>
      </c>
      <c r="C39" s="165" t="s">
        <v>958</v>
      </c>
      <c r="D39" s="165" t="s">
        <v>242</v>
      </c>
      <c r="E39" s="166">
        <v>0.02</v>
      </c>
      <c r="F39" s="165" t="s">
        <v>243</v>
      </c>
      <c r="G39" s="166">
        <v>0.05</v>
      </c>
    </row>
    <row r="40" spans="1:7" ht="15.75" thickBot="1">
      <c r="A40" s="165" t="s">
        <v>323</v>
      </c>
      <c r="B40" s="165" t="s">
        <v>324</v>
      </c>
      <c r="C40" s="165" t="s">
        <v>958</v>
      </c>
      <c r="D40" s="165" t="s">
        <v>248</v>
      </c>
      <c r="E40" s="166">
        <v>0.01</v>
      </c>
      <c r="F40" s="165" t="s">
        <v>245</v>
      </c>
      <c r="G40" s="166">
        <v>0.03</v>
      </c>
    </row>
    <row r="41" spans="1:7" ht="15.75" thickBot="1">
      <c r="A41" s="165" t="s">
        <v>325</v>
      </c>
      <c r="B41" s="165" t="s">
        <v>326</v>
      </c>
      <c r="C41" s="165" t="s">
        <v>978</v>
      </c>
      <c r="D41" s="165" t="s">
        <v>263</v>
      </c>
      <c r="E41" s="166">
        <v>0.02</v>
      </c>
      <c r="F41" s="165" t="s">
        <v>243</v>
      </c>
      <c r="G41" s="166">
        <v>0.05</v>
      </c>
    </row>
    <row r="42" spans="1:7" ht="15.75" thickBot="1">
      <c r="A42" s="165" t="s">
        <v>327</v>
      </c>
      <c r="B42" s="165" t="s">
        <v>328</v>
      </c>
      <c r="C42" s="165" t="s">
        <v>979</v>
      </c>
      <c r="D42" s="165" t="s">
        <v>248</v>
      </c>
      <c r="E42" s="166">
        <v>0.01</v>
      </c>
      <c r="F42" s="165" t="s">
        <v>245</v>
      </c>
      <c r="G42" s="166">
        <v>0.03</v>
      </c>
    </row>
    <row r="43" spans="1:7" ht="15.75" thickBot="1">
      <c r="A43" s="165" t="s">
        <v>329</v>
      </c>
      <c r="B43" s="165" t="s">
        <v>330</v>
      </c>
      <c r="C43" s="165" t="s">
        <v>980</v>
      </c>
      <c r="D43" s="165" t="s">
        <v>253</v>
      </c>
      <c r="E43" s="166">
        <v>0.01</v>
      </c>
      <c r="F43" s="165" t="s">
        <v>250</v>
      </c>
      <c r="G43" s="166">
        <v>0.05</v>
      </c>
    </row>
    <row r="44" spans="1:7" ht="15.75" thickBot="1">
      <c r="A44" s="165" t="s">
        <v>331</v>
      </c>
      <c r="B44" s="165" t="s">
        <v>332</v>
      </c>
      <c r="C44" s="165" t="s">
        <v>981</v>
      </c>
      <c r="D44" s="165" t="s">
        <v>263</v>
      </c>
      <c r="E44" s="166">
        <v>0.02</v>
      </c>
      <c r="F44" s="165" t="s">
        <v>245</v>
      </c>
      <c r="G44" s="166">
        <v>0.03</v>
      </c>
    </row>
    <row r="45" spans="1:7" ht="15.75" thickBot="1">
      <c r="A45" s="165" t="s">
        <v>333</v>
      </c>
      <c r="B45" s="165" t="s">
        <v>334</v>
      </c>
      <c r="C45" s="165" t="s">
        <v>951</v>
      </c>
      <c r="D45" s="165" t="s">
        <v>242</v>
      </c>
      <c r="E45" s="166">
        <v>0.02</v>
      </c>
      <c r="F45" s="165" t="s">
        <v>243</v>
      </c>
      <c r="G45" s="166">
        <v>0.05</v>
      </c>
    </row>
    <row r="46" spans="1:7" ht="15.75" thickBot="1">
      <c r="A46" s="165" t="s">
        <v>335</v>
      </c>
      <c r="B46" s="165" t="s">
        <v>336</v>
      </c>
      <c r="C46" s="165" t="s">
        <v>951</v>
      </c>
      <c r="D46" s="165" t="s">
        <v>248</v>
      </c>
      <c r="E46" s="166">
        <v>0.01</v>
      </c>
      <c r="F46" s="165" t="s">
        <v>245</v>
      </c>
      <c r="G46" s="166">
        <v>0.03</v>
      </c>
    </row>
    <row r="47" spans="1:7" ht="15.75" thickBot="1">
      <c r="A47" s="165" t="s">
        <v>337</v>
      </c>
      <c r="B47" s="165" t="s">
        <v>982</v>
      </c>
      <c r="C47" s="165" t="s">
        <v>983</v>
      </c>
      <c r="D47" s="165" t="s">
        <v>248</v>
      </c>
      <c r="E47" s="166">
        <v>0.01</v>
      </c>
      <c r="F47" s="165" t="s">
        <v>250</v>
      </c>
      <c r="G47" s="166">
        <v>0.05</v>
      </c>
    </row>
    <row r="48" spans="1:7" ht="15.75" thickBot="1">
      <c r="A48" s="165" t="s">
        <v>984</v>
      </c>
      <c r="B48" s="165" t="s">
        <v>985</v>
      </c>
      <c r="C48" s="165" t="s">
        <v>986</v>
      </c>
      <c r="D48" s="165" t="s">
        <v>248</v>
      </c>
      <c r="E48" s="166">
        <v>0.01</v>
      </c>
      <c r="F48" s="165" t="s">
        <v>245</v>
      </c>
      <c r="G48" s="166">
        <v>0.03</v>
      </c>
    </row>
    <row r="49" spans="1:7" ht="15.75" thickBot="1">
      <c r="A49" s="165" t="s">
        <v>987</v>
      </c>
      <c r="B49" s="165" t="s">
        <v>988</v>
      </c>
      <c r="C49" s="165" t="s">
        <v>989</v>
      </c>
      <c r="D49" s="165" t="s">
        <v>249</v>
      </c>
      <c r="E49" s="166">
        <v>0.02</v>
      </c>
      <c r="F49" s="165" t="s">
        <v>243</v>
      </c>
      <c r="G49" s="166">
        <v>0.05</v>
      </c>
    </row>
    <row r="50" spans="1:7" ht="15.75" thickBot="1">
      <c r="A50" s="165" t="s">
        <v>339</v>
      </c>
      <c r="B50" s="165" t="s">
        <v>340</v>
      </c>
      <c r="C50" s="165" t="s">
        <v>990</v>
      </c>
      <c r="D50" s="165" t="s">
        <v>249</v>
      </c>
      <c r="E50" s="166">
        <v>0.02</v>
      </c>
      <c r="F50" s="165" t="s">
        <v>243</v>
      </c>
      <c r="G50" s="166">
        <v>0.05</v>
      </c>
    </row>
    <row r="51" spans="1:7" ht="15.75" thickBot="1">
      <c r="A51" s="165" t="s">
        <v>341</v>
      </c>
      <c r="B51" s="165" t="s">
        <v>342</v>
      </c>
      <c r="C51" s="165" t="s">
        <v>951</v>
      </c>
      <c r="D51" s="165" t="s">
        <v>253</v>
      </c>
      <c r="E51" s="166">
        <v>0.01</v>
      </c>
      <c r="F51" s="165" t="s">
        <v>250</v>
      </c>
      <c r="G51" s="166">
        <v>0.05</v>
      </c>
    </row>
    <row r="52" spans="1:7" ht="15.75" thickBot="1">
      <c r="A52" s="165" t="s">
        <v>343</v>
      </c>
      <c r="B52" s="165" t="s">
        <v>344</v>
      </c>
      <c r="C52" s="165" t="s">
        <v>951</v>
      </c>
      <c r="D52" s="165" t="s">
        <v>249</v>
      </c>
      <c r="E52" s="166">
        <v>0.02</v>
      </c>
      <c r="F52" s="165" t="s">
        <v>243</v>
      </c>
      <c r="G52" s="166">
        <v>0.05</v>
      </c>
    </row>
    <row r="53" spans="1:7" ht="15.75" thickBot="1">
      <c r="A53" s="165" t="s">
        <v>345</v>
      </c>
      <c r="B53" s="165" t="s">
        <v>346</v>
      </c>
      <c r="C53" s="165" t="s">
        <v>991</v>
      </c>
      <c r="D53" s="165" t="s">
        <v>249</v>
      </c>
      <c r="E53" s="166">
        <v>0.02</v>
      </c>
      <c r="F53" s="165" t="s">
        <v>243</v>
      </c>
      <c r="G53" s="166">
        <v>0.05</v>
      </c>
    </row>
    <row r="54" spans="1:7" ht="15.75" thickBot="1">
      <c r="A54" s="165" t="s">
        <v>992</v>
      </c>
      <c r="B54" s="165" t="s">
        <v>348</v>
      </c>
      <c r="C54" s="165" t="s">
        <v>993</v>
      </c>
      <c r="D54" s="165" t="s">
        <v>248</v>
      </c>
      <c r="E54" s="166">
        <v>0.01</v>
      </c>
      <c r="F54" s="165" t="s">
        <v>250</v>
      </c>
      <c r="G54" s="166">
        <v>0.05</v>
      </c>
    </row>
    <row r="55" spans="1:7" ht="15.75" thickBot="1">
      <c r="A55" s="165" t="s">
        <v>349</v>
      </c>
      <c r="B55" s="165" t="s">
        <v>350</v>
      </c>
      <c r="C55" s="165"/>
      <c r="D55" s="165" t="s">
        <v>256</v>
      </c>
      <c r="E55" s="166">
        <v>0.05</v>
      </c>
      <c r="F55" s="165"/>
      <c r="G55" s="165"/>
    </row>
    <row r="56" spans="1:7" ht="15.75" thickBot="1">
      <c r="A56" s="165" t="s">
        <v>351</v>
      </c>
      <c r="B56" s="165" t="s">
        <v>352</v>
      </c>
      <c r="C56" s="165" t="s">
        <v>994</v>
      </c>
      <c r="D56" s="165" t="s">
        <v>263</v>
      </c>
      <c r="E56" s="166">
        <v>0.02</v>
      </c>
      <c r="F56" s="165" t="s">
        <v>245</v>
      </c>
      <c r="G56" s="166">
        <v>0.03</v>
      </c>
    </row>
    <row r="57" spans="1:7" ht="15.75" thickBot="1">
      <c r="A57" s="165" t="s">
        <v>353</v>
      </c>
      <c r="B57" s="165" t="s">
        <v>354</v>
      </c>
      <c r="C57" s="165" t="s">
        <v>995</v>
      </c>
      <c r="D57" s="165" t="s">
        <v>263</v>
      </c>
      <c r="E57" s="166">
        <v>0.02</v>
      </c>
      <c r="F57" s="165" t="s">
        <v>245</v>
      </c>
      <c r="G57" s="166">
        <v>0.03</v>
      </c>
    </row>
    <row r="58" spans="1:7" ht="15.75" thickBot="1">
      <c r="A58" s="165" t="s">
        <v>355</v>
      </c>
      <c r="B58" s="165" t="s">
        <v>356</v>
      </c>
      <c r="C58" s="165" t="s">
        <v>951</v>
      </c>
      <c r="D58" s="165" t="s">
        <v>248</v>
      </c>
      <c r="E58" s="166">
        <v>0.01</v>
      </c>
      <c r="F58" s="165" t="s">
        <v>245</v>
      </c>
      <c r="G58" s="166">
        <v>0.03</v>
      </c>
    </row>
    <row r="59" spans="1:7" ht="15.75" thickBot="1">
      <c r="A59" s="165" t="s">
        <v>357</v>
      </c>
      <c r="B59" s="165" t="s">
        <v>358</v>
      </c>
      <c r="C59" s="165" t="s">
        <v>996</v>
      </c>
      <c r="D59" s="165" t="s">
        <v>248</v>
      </c>
      <c r="E59" s="166">
        <v>0.01</v>
      </c>
      <c r="F59" s="165" t="s">
        <v>245</v>
      </c>
      <c r="G59" s="166">
        <v>0.03</v>
      </c>
    </row>
    <row r="60" spans="1:7" ht="15.75" thickBot="1">
      <c r="A60" s="165" t="s">
        <v>359</v>
      </c>
      <c r="B60" s="165" t="s">
        <v>360</v>
      </c>
      <c r="C60" s="165" t="s">
        <v>997</v>
      </c>
      <c r="D60" s="165" t="s">
        <v>248</v>
      </c>
      <c r="E60" s="166">
        <v>0.01</v>
      </c>
      <c r="F60" s="165" t="s">
        <v>245</v>
      </c>
      <c r="G60" s="166">
        <v>0.03</v>
      </c>
    </row>
    <row r="61" spans="1:7" ht="27" thickBot="1">
      <c r="A61" s="165" t="s">
        <v>361</v>
      </c>
      <c r="B61" s="165" t="s">
        <v>362</v>
      </c>
      <c r="C61" s="165" t="s">
        <v>998</v>
      </c>
      <c r="D61" s="165" t="s">
        <v>249</v>
      </c>
      <c r="E61" s="166">
        <v>0.02</v>
      </c>
      <c r="F61" s="165" t="s">
        <v>243</v>
      </c>
      <c r="G61" s="166">
        <v>0.05</v>
      </c>
    </row>
    <row r="62" spans="1:7" ht="27" thickBot="1">
      <c r="A62" s="165" t="s">
        <v>363</v>
      </c>
      <c r="B62" s="165" t="s">
        <v>364</v>
      </c>
      <c r="C62" s="165" t="s">
        <v>951</v>
      </c>
      <c r="D62" s="165" t="s">
        <v>249</v>
      </c>
      <c r="E62" s="166">
        <v>0.02</v>
      </c>
      <c r="F62" s="165" t="s">
        <v>243</v>
      </c>
      <c r="G62" s="166">
        <v>0.05</v>
      </c>
    </row>
    <row r="63" spans="1:7" ht="15.75" thickBot="1">
      <c r="A63" s="165" t="s">
        <v>365</v>
      </c>
      <c r="B63" s="165" t="s">
        <v>366</v>
      </c>
      <c r="C63" s="165" t="s">
        <v>951</v>
      </c>
      <c r="D63" s="165" t="s">
        <v>249</v>
      </c>
      <c r="E63" s="166">
        <v>0.02</v>
      </c>
      <c r="F63" s="165" t="s">
        <v>243</v>
      </c>
      <c r="G63" s="166">
        <v>0.05</v>
      </c>
    </row>
    <row r="64" spans="1:7" ht="15.75" thickBot="1">
      <c r="A64" s="165" t="s">
        <v>367</v>
      </c>
      <c r="B64" s="165" t="s">
        <v>368</v>
      </c>
      <c r="C64" s="165" t="s">
        <v>999</v>
      </c>
      <c r="D64" s="165" t="s">
        <v>248</v>
      </c>
      <c r="E64" s="166">
        <v>0.01</v>
      </c>
      <c r="F64" s="165" t="s">
        <v>250</v>
      </c>
      <c r="G64" s="166">
        <v>0.05</v>
      </c>
    </row>
    <row r="65" spans="1:7" ht="15.75" thickBot="1">
      <c r="A65" s="165" t="s">
        <v>369</v>
      </c>
      <c r="B65" s="165" t="s">
        <v>370</v>
      </c>
      <c r="C65" s="165" t="s">
        <v>951</v>
      </c>
      <c r="D65" s="165" t="s">
        <v>248</v>
      </c>
      <c r="E65" s="166">
        <v>0.01</v>
      </c>
      <c r="F65" s="165" t="s">
        <v>245</v>
      </c>
      <c r="G65" s="166">
        <v>0.03</v>
      </c>
    </row>
    <row r="66" spans="1:7" ht="15.75" thickBot="1">
      <c r="A66" s="165" t="s">
        <v>371</v>
      </c>
      <c r="B66" s="165" t="s">
        <v>372</v>
      </c>
      <c r="C66" s="165" t="s">
        <v>951</v>
      </c>
      <c r="D66" s="165" t="s">
        <v>253</v>
      </c>
      <c r="E66" s="166">
        <v>0.01</v>
      </c>
      <c r="F66" s="165" t="s">
        <v>250</v>
      </c>
      <c r="G66" s="166">
        <v>0.05</v>
      </c>
    </row>
    <row r="67" spans="1:7" ht="15.75" thickBot="1">
      <c r="A67" s="165" t="s">
        <v>373</v>
      </c>
      <c r="B67" s="165" t="s">
        <v>374</v>
      </c>
      <c r="C67" s="165" t="s">
        <v>1000</v>
      </c>
      <c r="D67" s="165" t="s">
        <v>248</v>
      </c>
      <c r="E67" s="166">
        <v>0.01</v>
      </c>
      <c r="F67" s="165" t="s">
        <v>250</v>
      </c>
      <c r="G67" s="166">
        <v>0.05</v>
      </c>
    </row>
    <row r="68" spans="1:7" ht="15.75" thickBot="1">
      <c r="A68" s="165" t="s">
        <v>1001</v>
      </c>
      <c r="B68" s="165" t="s">
        <v>1002</v>
      </c>
      <c r="C68" s="165" t="s">
        <v>1003</v>
      </c>
      <c r="D68" s="165" t="s">
        <v>248</v>
      </c>
      <c r="E68" s="166">
        <v>0.01</v>
      </c>
      <c r="F68" s="165" t="s">
        <v>250</v>
      </c>
      <c r="G68" s="166">
        <v>0.05</v>
      </c>
    </row>
    <row r="69" spans="1:7" ht="15.75" thickBot="1">
      <c r="A69" s="165" t="s">
        <v>375</v>
      </c>
      <c r="B69" s="165" t="s">
        <v>376</v>
      </c>
      <c r="C69" s="165" t="s">
        <v>951</v>
      </c>
      <c r="D69" s="165" t="s">
        <v>248</v>
      </c>
      <c r="E69" s="166">
        <v>0.01</v>
      </c>
      <c r="F69" s="165" t="s">
        <v>245</v>
      </c>
      <c r="G69" s="166">
        <v>0.03</v>
      </c>
    </row>
    <row r="70" spans="1:7" ht="15.75" thickBot="1">
      <c r="A70" s="165" t="s">
        <v>377</v>
      </c>
      <c r="B70" s="165" t="s">
        <v>378</v>
      </c>
      <c r="C70" s="165" t="s">
        <v>1004</v>
      </c>
      <c r="D70" s="165" t="s">
        <v>248</v>
      </c>
      <c r="E70" s="166">
        <v>0.01</v>
      </c>
      <c r="F70" s="165" t="s">
        <v>245</v>
      </c>
      <c r="G70" s="166">
        <v>0.03</v>
      </c>
    </row>
    <row r="71" spans="1:7" ht="15.75" thickBot="1">
      <c r="A71" s="165" t="s">
        <v>379</v>
      </c>
      <c r="B71" s="165" t="s">
        <v>380</v>
      </c>
      <c r="C71" s="165" t="s">
        <v>1005</v>
      </c>
      <c r="D71" s="165" t="s">
        <v>248</v>
      </c>
      <c r="E71" s="166">
        <v>0.01</v>
      </c>
      <c r="F71" s="165" t="s">
        <v>250</v>
      </c>
      <c r="G71" s="166">
        <v>0.05</v>
      </c>
    </row>
    <row r="72" spans="1:7" ht="15.75" thickBot="1">
      <c r="A72" s="165" t="s">
        <v>381</v>
      </c>
      <c r="B72" s="165" t="s">
        <v>382</v>
      </c>
      <c r="C72" s="165" t="s">
        <v>951</v>
      </c>
      <c r="D72" s="165" t="s">
        <v>248</v>
      </c>
      <c r="E72" s="166">
        <v>0.01</v>
      </c>
      <c r="F72" s="165" t="s">
        <v>245</v>
      </c>
      <c r="G72" s="166">
        <v>0.03</v>
      </c>
    </row>
    <row r="73" spans="1:7" ht="15.75" thickBot="1">
      <c r="A73" s="165" t="s">
        <v>1006</v>
      </c>
      <c r="B73" s="165" t="s">
        <v>1007</v>
      </c>
      <c r="C73" s="165"/>
      <c r="D73" s="165" t="s">
        <v>1008</v>
      </c>
      <c r="E73" s="166">
        <v>0.05</v>
      </c>
      <c r="F73" s="165"/>
      <c r="G73" s="165"/>
    </row>
    <row r="74" spans="1:7" ht="15.75" thickBot="1">
      <c r="A74" s="165" t="s">
        <v>1009</v>
      </c>
      <c r="B74" s="165" t="s">
        <v>384</v>
      </c>
      <c r="C74" s="165" t="s">
        <v>1010</v>
      </c>
      <c r="D74" s="165" t="s">
        <v>248</v>
      </c>
      <c r="E74" s="166">
        <v>0.01</v>
      </c>
      <c r="F74" s="165" t="s">
        <v>245</v>
      </c>
      <c r="G74" s="166">
        <v>0.03</v>
      </c>
    </row>
    <row r="75" spans="1:7" ht="15.75" thickBot="1">
      <c r="A75" s="165" t="s">
        <v>385</v>
      </c>
      <c r="B75" s="165" t="s">
        <v>386</v>
      </c>
      <c r="C75" s="165" t="s">
        <v>951</v>
      </c>
      <c r="D75" s="165" t="s">
        <v>248</v>
      </c>
      <c r="E75" s="166">
        <v>0.01</v>
      </c>
      <c r="F75" s="165" t="s">
        <v>245</v>
      </c>
      <c r="G75" s="166">
        <v>0.03</v>
      </c>
    </row>
    <row r="76" spans="1:7" ht="15.75" thickBot="1">
      <c r="A76" s="165" t="s">
        <v>387</v>
      </c>
      <c r="B76" s="165" t="s">
        <v>388</v>
      </c>
      <c r="C76" s="165" t="s">
        <v>1011</v>
      </c>
      <c r="D76" s="165" t="s">
        <v>263</v>
      </c>
      <c r="E76" s="166">
        <v>0.02</v>
      </c>
      <c r="F76" s="165" t="s">
        <v>245</v>
      </c>
      <c r="G76" s="166">
        <v>0.03</v>
      </c>
    </row>
    <row r="77" spans="1:7" ht="15.75" thickBot="1">
      <c r="A77" s="165" t="s">
        <v>1012</v>
      </c>
      <c r="B77" s="165" t="s">
        <v>1013</v>
      </c>
      <c r="C77" s="165" t="s">
        <v>1014</v>
      </c>
      <c r="D77" s="165" t="s">
        <v>268</v>
      </c>
      <c r="E77" s="166">
        <v>0.05</v>
      </c>
      <c r="F77" s="165"/>
      <c r="G77" s="165"/>
    </row>
    <row r="78" spans="1:7" ht="15.75" thickBot="1">
      <c r="A78" s="165" t="s">
        <v>1015</v>
      </c>
      <c r="B78" s="165" t="s">
        <v>1013</v>
      </c>
      <c r="C78" s="165" t="s">
        <v>1016</v>
      </c>
      <c r="D78" s="165" t="s">
        <v>268</v>
      </c>
      <c r="E78" s="166">
        <v>0.05</v>
      </c>
      <c r="F78" s="165"/>
      <c r="G78" s="165"/>
    </row>
    <row r="79" spans="1:7" ht="15.75" thickBot="1">
      <c r="A79" s="165" t="s">
        <v>1017</v>
      </c>
      <c r="B79" s="165" t="s">
        <v>390</v>
      </c>
      <c r="C79" s="165" t="s">
        <v>1018</v>
      </c>
      <c r="D79" s="165" t="s">
        <v>248</v>
      </c>
      <c r="E79" s="166">
        <v>0.01</v>
      </c>
      <c r="F79" s="165" t="s">
        <v>250</v>
      </c>
      <c r="G79" s="166">
        <v>0.05</v>
      </c>
    </row>
    <row r="80" spans="1:7" ht="15.75" thickBot="1">
      <c r="A80" s="165" t="s">
        <v>391</v>
      </c>
      <c r="B80" s="165" t="s">
        <v>392</v>
      </c>
      <c r="C80" s="165" t="s">
        <v>951</v>
      </c>
      <c r="D80" s="165" t="s">
        <v>248</v>
      </c>
      <c r="E80" s="166">
        <v>0.01</v>
      </c>
      <c r="F80" s="165" t="s">
        <v>245</v>
      </c>
      <c r="G80" s="166">
        <v>0.03</v>
      </c>
    </row>
    <row r="81" spans="1:7" ht="15.75" thickBot="1">
      <c r="A81" s="165" t="s">
        <v>393</v>
      </c>
      <c r="B81" s="165" t="s">
        <v>394</v>
      </c>
      <c r="C81" s="165" t="s">
        <v>951</v>
      </c>
      <c r="D81" s="165" t="s">
        <v>248</v>
      </c>
      <c r="E81" s="166">
        <v>0.01</v>
      </c>
      <c r="F81" s="165" t="s">
        <v>250</v>
      </c>
      <c r="G81" s="166">
        <v>0.05</v>
      </c>
    </row>
    <row r="82" spans="1:7" ht="15.75" thickBot="1">
      <c r="A82" s="165" t="s">
        <v>395</v>
      </c>
      <c r="B82" s="165" t="s">
        <v>396</v>
      </c>
      <c r="C82" s="165" t="s">
        <v>951</v>
      </c>
      <c r="D82" s="165" t="s">
        <v>244</v>
      </c>
      <c r="E82" s="166">
        <v>0.02</v>
      </c>
      <c r="F82" s="165" t="s">
        <v>243</v>
      </c>
      <c r="G82" s="166">
        <v>0.05</v>
      </c>
    </row>
    <row r="83" spans="1:7" ht="15.75" thickBot="1">
      <c r="A83" s="165" t="s">
        <v>1019</v>
      </c>
      <c r="B83" s="165" t="s">
        <v>398</v>
      </c>
      <c r="C83" s="165" t="s">
        <v>1020</v>
      </c>
      <c r="D83" s="165" t="s">
        <v>248</v>
      </c>
      <c r="E83" s="166">
        <v>0.01</v>
      </c>
      <c r="F83" s="165" t="s">
        <v>245</v>
      </c>
      <c r="G83" s="169">
        <v>0.01</v>
      </c>
    </row>
    <row r="84" spans="1:7" ht="15.75" thickBot="1">
      <c r="A84" s="165" t="s">
        <v>1021</v>
      </c>
      <c r="B84" s="165" t="s">
        <v>1022</v>
      </c>
      <c r="C84" s="165" t="s">
        <v>1023</v>
      </c>
      <c r="D84" s="165" t="s">
        <v>242</v>
      </c>
      <c r="E84" s="166">
        <v>0.02</v>
      </c>
      <c r="F84" s="165" t="s">
        <v>243</v>
      </c>
      <c r="G84" s="166">
        <v>0.05</v>
      </c>
    </row>
    <row r="85" spans="1:7" ht="15.75" thickBot="1">
      <c r="A85" s="165" t="s">
        <v>399</v>
      </c>
      <c r="B85" s="165" t="s">
        <v>400</v>
      </c>
      <c r="C85" s="165" t="s">
        <v>958</v>
      </c>
      <c r="D85" s="165" t="s">
        <v>248</v>
      </c>
      <c r="E85" s="166">
        <v>0.01</v>
      </c>
      <c r="F85" s="165" t="s">
        <v>245</v>
      </c>
      <c r="G85" s="166">
        <v>0.03</v>
      </c>
    </row>
    <row r="86" spans="1:7" ht="15.75" thickBot="1">
      <c r="A86" s="165" t="s">
        <v>401</v>
      </c>
      <c r="B86" s="165" t="s">
        <v>402</v>
      </c>
      <c r="C86" s="165" t="s">
        <v>951</v>
      </c>
      <c r="D86" s="165" t="s">
        <v>263</v>
      </c>
      <c r="E86" s="166">
        <v>0.02</v>
      </c>
      <c r="F86" s="165" t="s">
        <v>245</v>
      </c>
      <c r="G86" s="166">
        <v>0.01</v>
      </c>
    </row>
    <row r="87" spans="1:7" ht="15.75" thickBot="1">
      <c r="A87" s="165" t="s">
        <v>403</v>
      </c>
      <c r="B87" s="165" t="s">
        <v>404</v>
      </c>
      <c r="C87" s="165" t="s">
        <v>1024</v>
      </c>
      <c r="D87" s="165" t="s">
        <v>263</v>
      </c>
      <c r="E87" s="166">
        <v>0.02</v>
      </c>
      <c r="F87" s="165" t="s">
        <v>245</v>
      </c>
      <c r="G87" s="166">
        <v>0.03</v>
      </c>
    </row>
    <row r="88" spans="1:7" ht="15.75" thickBot="1">
      <c r="A88" s="165" t="s">
        <v>405</v>
      </c>
      <c r="B88" s="165" t="s">
        <v>406</v>
      </c>
      <c r="C88" s="165" t="s">
        <v>1025</v>
      </c>
      <c r="D88" s="165" t="s">
        <v>248</v>
      </c>
      <c r="E88" s="166">
        <v>0.01</v>
      </c>
      <c r="F88" s="165" t="s">
        <v>245</v>
      </c>
      <c r="G88" s="166">
        <v>0.03</v>
      </c>
    </row>
    <row r="89" spans="1:7" ht="15.75" thickBot="1">
      <c r="A89" s="165" t="s">
        <v>407</v>
      </c>
      <c r="B89" s="165" t="s">
        <v>408</v>
      </c>
      <c r="C89" s="165"/>
      <c r="D89" s="165" t="s">
        <v>256</v>
      </c>
      <c r="E89" s="166">
        <v>0.05</v>
      </c>
      <c r="F89" s="165"/>
      <c r="G89" s="165"/>
    </row>
    <row r="90" spans="1:7" ht="15.75" thickBot="1">
      <c r="A90" s="165" t="s">
        <v>409</v>
      </c>
      <c r="B90" s="165" t="s">
        <v>410</v>
      </c>
      <c r="C90" s="165" t="s">
        <v>951</v>
      </c>
      <c r="D90" s="165" t="s">
        <v>248</v>
      </c>
      <c r="E90" s="166">
        <v>0.01</v>
      </c>
      <c r="F90" s="165" t="s">
        <v>245</v>
      </c>
      <c r="G90" s="166">
        <v>0.03</v>
      </c>
    </row>
    <row r="91" spans="1:7" ht="15.75" thickBot="1">
      <c r="A91" s="165" t="s">
        <v>411</v>
      </c>
      <c r="B91" s="165" t="s">
        <v>412</v>
      </c>
      <c r="C91" s="165" t="s">
        <v>1026</v>
      </c>
      <c r="D91" s="165" t="s">
        <v>248</v>
      </c>
      <c r="E91" s="166">
        <v>0.01</v>
      </c>
      <c r="F91" s="165" t="s">
        <v>250</v>
      </c>
      <c r="G91" s="166">
        <v>0.05</v>
      </c>
    </row>
    <row r="92" spans="1:7" ht="15.75" thickBot="1">
      <c r="A92" s="165" t="s">
        <v>413</v>
      </c>
      <c r="B92" s="165" t="s">
        <v>414</v>
      </c>
      <c r="C92" s="165" t="s">
        <v>1027</v>
      </c>
      <c r="D92" s="165" t="s">
        <v>248</v>
      </c>
      <c r="E92" s="166">
        <v>0.01</v>
      </c>
      <c r="F92" s="165" t="s">
        <v>245</v>
      </c>
      <c r="G92" s="166">
        <v>0.03</v>
      </c>
    </row>
    <row r="93" spans="1:7" ht="15.75" thickBot="1">
      <c r="A93" s="165" t="s">
        <v>415</v>
      </c>
      <c r="B93" s="165" t="s">
        <v>416</v>
      </c>
      <c r="C93" s="165" t="s">
        <v>1028</v>
      </c>
      <c r="D93" s="165" t="s">
        <v>249</v>
      </c>
      <c r="E93" s="166">
        <v>0.02</v>
      </c>
      <c r="F93" s="165" t="s">
        <v>243</v>
      </c>
      <c r="G93" s="166">
        <v>0.05</v>
      </c>
    </row>
    <row r="94" spans="1:7" ht="15.75" thickBot="1">
      <c r="A94" s="165" t="s">
        <v>417</v>
      </c>
      <c r="B94" s="165" t="s">
        <v>418</v>
      </c>
      <c r="C94" s="165" t="s">
        <v>1029</v>
      </c>
      <c r="D94" s="165" t="s">
        <v>248</v>
      </c>
      <c r="E94" s="166">
        <v>0.01</v>
      </c>
      <c r="F94" s="165" t="s">
        <v>250</v>
      </c>
      <c r="G94" s="166">
        <v>0.05</v>
      </c>
    </row>
    <row r="95" spans="1:7" ht="15.75" thickBot="1">
      <c r="A95" s="165" t="s">
        <v>1030</v>
      </c>
      <c r="B95" s="165" t="s">
        <v>1031</v>
      </c>
      <c r="C95" s="165" t="s">
        <v>1032</v>
      </c>
      <c r="D95" s="165" t="s">
        <v>248</v>
      </c>
      <c r="E95" s="166">
        <v>0.01</v>
      </c>
      <c r="F95" s="165" t="s">
        <v>245</v>
      </c>
      <c r="G95" s="166">
        <v>0.03</v>
      </c>
    </row>
    <row r="96" spans="1:7" ht="15.75" thickBot="1">
      <c r="A96" s="165" t="s">
        <v>419</v>
      </c>
      <c r="B96" s="165" t="s">
        <v>420</v>
      </c>
      <c r="C96" s="165" t="s">
        <v>1033</v>
      </c>
      <c r="D96" s="165" t="s">
        <v>248</v>
      </c>
      <c r="E96" s="166">
        <v>0.01</v>
      </c>
      <c r="F96" s="165" t="s">
        <v>245</v>
      </c>
      <c r="G96" s="166">
        <v>0.03</v>
      </c>
    </row>
    <row r="97" spans="1:7" ht="15.75" thickBot="1">
      <c r="A97" s="165" t="s">
        <v>421</v>
      </c>
      <c r="B97" s="165" t="s">
        <v>422</v>
      </c>
      <c r="C97" s="165" t="s">
        <v>958</v>
      </c>
      <c r="D97" s="165" t="s">
        <v>263</v>
      </c>
      <c r="E97" s="166">
        <v>0.02</v>
      </c>
      <c r="F97" s="165" t="s">
        <v>245</v>
      </c>
      <c r="G97" s="166">
        <v>0.03</v>
      </c>
    </row>
    <row r="98" spans="1:7" ht="15.75" thickBot="1">
      <c r="A98" s="165" t="s">
        <v>423</v>
      </c>
      <c r="B98" s="165" t="s">
        <v>424</v>
      </c>
      <c r="C98" s="165" t="s">
        <v>951</v>
      </c>
      <c r="D98" s="165" t="s">
        <v>253</v>
      </c>
      <c r="E98" s="166">
        <v>0.01</v>
      </c>
      <c r="F98" s="165" t="s">
        <v>250</v>
      </c>
      <c r="G98" s="166">
        <v>0.05</v>
      </c>
    </row>
    <row r="99" spans="1:7" ht="15.75" thickBot="1">
      <c r="A99" s="165" t="s">
        <v>425</v>
      </c>
      <c r="B99" s="165" t="s">
        <v>426</v>
      </c>
      <c r="C99" s="165" t="s">
        <v>951</v>
      </c>
      <c r="D99" s="165" t="s">
        <v>248</v>
      </c>
      <c r="E99" s="166">
        <v>0.01</v>
      </c>
      <c r="F99" s="165" t="s">
        <v>245</v>
      </c>
      <c r="G99" s="166">
        <v>0.03</v>
      </c>
    </row>
    <row r="100" spans="1:7" ht="15.75" thickBot="1">
      <c r="A100" s="165" t="s">
        <v>427</v>
      </c>
      <c r="B100" s="165" t="s">
        <v>428</v>
      </c>
      <c r="C100" s="165" t="s">
        <v>951</v>
      </c>
      <c r="D100" s="165" t="s">
        <v>248</v>
      </c>
      <c r="E100" s="166">
        <v>0.01</v>
      </c>
      <c r="F100" s="165" t="s">
        <v>250</v>
      </c>
      <c r="G100" s="166">
        <v>0.05</v>
      </c>
    </row>
    <row r="101" spans="1:7" ht="15.75" thickBot="1">
      <c r="A101" s="165" t="s">
        <v>429</v>
      </c>
      <c r="B101" s="165" t="s">
        <v>430</v>
      </c>
      <c r="C101" s="165" t="s">
        <v>951</v>
      </c>
      <c r="D101" s="165" t="s">
        <v>248</v>
      </c>
      <c r="E101" s="166">
        <v>0.01</v>
      </c>
      <c r="F101" s="165" t="s">
        <v>245</v>
      </c>
      <c r="G101" s="166">
        <v>0.03</v>
      </c>
    </row>
    <row r="102" spans="1:7" ht="15.75" thickBot="1">
      <c r="A102" s="165" t="s">
        <v>431</v>
      </c>
      <c r="B102" s="165" t="s">
        <v>432</v>
      </c>
      <c r="C102" s="165" t="s">
        <v>951</v>
      </c>
      <c r="D102" s="165" t="s">
        <v>253</v>
      </c>
      <c r="E102" s="166">
        <v>0.01</v>
      </c>
      <c r="F102" s="165" t="s">
        <v>250</v>
      </c>
      <c r="G102" s="166">
        <v>0.05</v>
      </c>
    </row>
    <row r="103" spans="1:7" ht="15.75" thickBot="1">
      <c r="A103" s="168" t="s">
        <v>433</v>
      </c>
      <c r="B103" s="165" t="s">
        <v>434</v>
      </c>
      <c r="C103" s="165" t="s">
        <v>951</v>
      </c>
      <c r="D103" s="165" t="s">
        <v>248</v>
      </c>
      <c r="E103" s="166">
        <v>0.01</v>
      </c>
      <c r="F103" s="165" t="s">
        <v>245</v>
      </c>
      <c r="G103" s="166">
        <v>0.03</v>
      </c>
    </row>
    <row r="104" spans="1:7" ht="15.75" thickBot="1">
      <c r="A104" s="165" t="s">
        <v>435</v>
      </c>
      <c r="B104" s="165" t="s">
        <v>436</v>
      </c>
      <c r="C104" s="165" t="s">
        <v>958</v>
      </c>
      <c r="D104" s="165" t="s">
        <v>248</v>
      </c>
      <c r="E104" s="166">
        <v>0.01</v>
      </c>
      <c r="F104" s="165" t="s">
        <v>250</v>
      </c>
      <c r="G104" s="166">
        <v>0.05</v>
      </c>
    </row>
    <row r="105" spans="1:7" ht="15.75" thickBot="1">
      <c r="A105" s="165" t="s">
        <v>437</v>
      </c>
      <c r="B105" s="165" t="s">
        <v>438</v>
      </c>
      <c r="C105" s="165"/>
      <c r="D105" s="165" t="s">
        <v>248</v>
      </c>
      <c r="E105" s="166">
        <v>0.01</v>
      </c>
      <c r="F105" s="165" t="s">
        <v>245</v>
      </c>
      <c r="G105" s="166">
        <v>0.03</v>
      </c>
    </row>
    <row r="106" spans="1:7" ht="15.75" thickBot="1">
      <c r="A106" s="165" t="s">
        <v>439</v>
      </c>
      <c r="B106" s="165" t="s">
        <v>440</v>
      </c>
      <c r="C106" s="165" t="s">
        <v>958</v>
      </c>
      <c r="D106" s="165" t="s">
        <v>248</v>
      </c>
      <c r="E106" s="166">
        <v>0.01</v>
      </c>
      <c r="F106" s="165" t="s">
        <v>250</v>
      </c>
      <c r="G106" s="166">
        <v>0.05</v>
      </c>
    </row>
    <row r="107" spans="1:7" ht="15.75" thickBot="1">
      <c r="A107" s="165" t="s">
        <v>441</v>
      </c>
      <c r="B107" s="165" t="s">
        <v>442</v>
      </c>
      <c r="C107" s="165" t="s">
        <v>951</v>
      </c>
      <c r="D107" s="165" t="s">
        <v>248</v>
      </c>
      <c r="E107" s="166">
        <v>0.01</v>
      </c>
      <c r="F107" s="165" t="s">
        <v>250</v>
      </c>
      <c r="G107" s="166">
        <v>0.05</v>
      </c>
    </row>
    <row r="108" spans="1:7" ht="15.75" thickBot="1">
      <c r="A108" s="165" t="s">
        <v>443</v>
      </c>
      <c r="B108" s="165" t="s">
        <v>444</v>
      </c>
      <c r="C108" s="165" t="s">
        <v>958</v>
      </c>
      <c r="D108" s="165" t="s">
        <v>248</v>
      </c>
      <c r="E108" s="166">
        <v>0.01</v>
      </c>
      <c r="F108" s="165" t="s">
        <v>250</v>
      </c>
      <c r="G108" s="166">
        <v>0.05</v>
      </c>
    </row>
    <row r="109" spans="1:7" ht="15.75" thickBot="1">
      <c r="A109" s="165" t="s">
        <v>445</v>
      </c>
      <c r="B109" s="165" t="s">
        <v>446</v>
      </c>
      <c r="C109" s="165" t="s">
        <v>951</v>
      </c>
      <c r="D109" s="165" t="s">
        <v>253</v>
      </c>
      <c r="E109" s="166">
        <v>0.01</v>
      </c>
      <c r="F109" s="165" t="s">
        <v>250</v>
      </c>
      <c r="G109" s="166">
        <v>0.05</v>
      </c>
    </row>
    <row r="110" spans="1:7" ht="15.75" thickBot="1">
      <c r="A110" s="165" t="s">
        <v>447</v>
      </c>
      <c r="B110" s="165" t="s">
        <v>448</v>
      </c>
      <c r="C110" s="165" t="s">
        <v>951</v>
      </c>
      <c r="D110" s="165" t="s">
        <v>248</v>
      </c>
      <c r="E110" s="166">
        <v>0.01</v>
      </c>
      <c r="F110" s="165" t="s">
        <v>250</v>
      </c>
      <c r="G110" s="166">
        <v>0.05</v>
      </c>
    </row>
    <row r="111" spans="1:7" ht="15.75" thickBot="1">
      <c r="A111" s="165" t="s">
        <v>449</v>
      </c>
      <c r="B111" s="165" t="s">
        <v>450</v>
      </c>
      <c r="C111" s="165" t="s">
        <v>1034</v>
      </c>
      <c r="D111" s="165" t="s">
        <v>253</v>
      </c>
      <c r="E111" s="166">
        <v>0.01</v>
      </c>
      <c r="F111" s="165" t="s">
        <v>250</v>
      </c>
      <c r="G111" s="166">
        <v>0.05</v>
      </c>
    </row>
    <row r="112" spans="1:7" ht="27" thickBot="1">
      <c r="A112" s="165" t="s">
        <v>451</v>
      </c>
      <c r="B112" s="165" t="s">
        <v>452</v>
      </c>
      <c r="C112" s="165" t="s">
        <v>1035</v>
      </c>
      <c r="D112" s="165" t="s">
        <v>253</v>
      </c>
      <c r="E112" s="166">
        <v>0.01</v>
      </c>
      <c r="F112" s="165" t="s">
        <v>250</v>
      </c>
      <c r="G112" s="166">
        <v>0.05</v>
      </c>
    </row>
    <row r="113" spans="1:7" ht="15.75" thickBot="1">
      <c r="A113" s="165" t="s">
        <v>1036</v>
      </c>
      <c r="B113" s="165" t="s">
        <v>1037</v>
      </c>
      <c r="C113" s="165" t="s">
        <v>1038</v>
      </c>
      <c r="D113" s="165" t="s">
        <v>242</v>
      </c>
      <c r="E113" s="166">
        <v>0.02</v>
      </c>
      <c r="F113" s="165" t="s">
        <v>243</v>
      </c>
      <c r="G113" s="166">
        <v>0.05</v>
      </c>
    </row>
    <row r="114" spans="1:7" ht="15.75" thickBot="1">
      <c r="A114" s="165" t="s">
        <v>453</v>
      </c>
      <c r="B114" s="165" t="s">
        <v>454</v>
      </c>
      <c r="C114" s="165" t="s">
        <v>1039</v>
      </c>
      <c r="D114" s="165" t="s">
        <v>248</v>
      </c>
      <c r="E114" s="166">
        <v>0.01</v>
      </c>
      <c r="F114" s="165" t="s">
        <v>245</v>
      </c>
      <c r="G114" s="166">
        <v>0.03</v>
      </c>
    </row>
    <row r="115" spans="1:7" ht="15.75" thickBot="1">
      <c r="A115" s="165" t="s">
        <v>455</v>
      </c>
      <c r="B115" s="165" t="s">
        <v>456</v>
      </c>
      <c r="C115" s="165" t="s">
        <v>951</v>
      </c>
      <c r="D115" s="165" t="s">
        <v>248</v>
      </c>
      <c r="E115" s="166">
        <v>0.01</v>
      </c>
      <c r="F115" s="165" t="s">
        <v>250</v>
      </c>
      <c r="G115" s="166">
        <v>0.05</v>
      </c>
    </row>
    <row r="116" spans="1:7" ht="15.75" thickBot="1">
      <c r="A116" s="165" t="s">
        <v>457</v>
      </c>
      <c r="B116" s="165" t="s">
        <v>458</v>
      </c>
      <c r="C116" s="165" t="s">
        <v>951</v>
      </c>
      <c r="D116" s="165" t="s">
        <v>248</v>
      </c>
      <c r="E116" s="166">
        <v>0.01</v>
      </c>
      <c r="F116" s="165" t="s">
        <v>245</v>
      </c>
      <c r="G116" s="166">
        <v>0.03</v>
      </c>
    </row>
    <row r="117" spans="1:7" ht="15.75" thickBot="1">
      <c r="A117" s="165" t="s">
        <v>459</v>
      </c>
      <c r="B117" s="165" t="s">
        <v>460</v>
      </c>
      <c r="C117" s="165" t="s">
        <v>951</v>
      </c>
      <c r="D117" s="165" t="s">
        <v>248</v>
      </c>
      <c r="E117" s="166">
        <v>0.01</v>
      </c>
      <c r="F117" s="165" t="s">
        <v>245</v>
      </c>
      <c r="G117" s="166">
        <v>0.03</v>
      </c>
    </row>
    <row r="118" spans="1:7" ht="15.75" thickBot="1">
      <c r="A118" s="165" t="s">
        <v>461</v>
      </c>
      <c r="B118" s="165" t="s">
        <v>462</v>
      </c>
      <c r="C118" s="165" t="s">
        <v>951</v>
      </c>
      <c r="D118" s="165" t="s">
        <v>248</v>
      </c>
      <c r="E118" s="166">
        <v>0.01</v>
      </c>
      <c r="F118" s="165" t="s">
        <v>245</v>
      </c>
      <c r="G118" s="166">
        <v>0.03</v>
      </c>
    </row>
    <row r="119" spans="1:7" ht="15.75" thickBot="1">
      <c r="A119" s="165" t="s">
        <v>463</v>
      </c>
      <c r="B119" s="165" t="s">
        <v>464</v>
      </c>
      <c r="C119" s="165" t="s">
        <v>1040</v>
      </c>
      <c r="D119" s="165" t="s">
        <v>268</v>
      </c>
      <c r="E119" s="166">
        <v>0.05</v>
      </c>
      <c r="F119" s="165"/>
      <c r="G119" s="165"/>
    </row>
    <row r="120" spans="1:7" ht="15.75" thickBot="1">
      <c r="A120" s="165" t="s">
        <v>465</v>
      </c>
      <c r="B120" s="165" t="s">
        <v>466</v>
      </c>
      <c r="C120" s="165" t="s">
        <v>958</v>
      </c>
      <c r="D120" s="165" t="s">
        <v>248</v>
      </c>
      <c r="E120" s="166">
        <v>0.01</v>
      </c>
      <c r="F120" s="165" t="s">
        <v>250</v>
      </c>
      <c r="G120" s="166">
        <v>0.05</v>
      </c>
    </row>
    <row r="121" spans="1:7" ht="15.75" thickBot="1">
      <c r="A121" s="165" t="s">
        <v>467</v>
      </c>
      <c r="B121" s="165" t="s">
        <v>468</v>
      </c>
      <c r="C121" s="165" t="s">
        <v>951</v>
      </c>
      <c r="D121" s="165" t="s">
        <v>248</v>
      </c>
      <c r="E121" s="166">
        <v>0.01</v>
      </c>
      <c r="F121" s="165" t="s">
        <v>245</v>
      </c>
      <c r="G121" s="166">
        <v>0.03</v>
      </c>
    </row>
    <row r="122" spans="1:7" ht="15.75" thickBot="1">
      <c r="A122" s="165" t="s">
        <v>469</v>
      </c>
      <c r="B122" s="165" t="s">
        <v>470</v>
      </c>
      <c r="C122" s="165" t="s">
        <v>958</v>
      </c>
      <c r="D122" s="165" t="s">
        <v>253</v>
      </c>
      <c r="E122" s="166">
        <v>0.01</v>
      </c>
      <c r="F122" s="165" t="s">
        <v>250</v>
      </c>
      <c r="G122" s="166">
        <v>0.05</v>
      </c>
    </row>
    <row r="123" spans="1:7" ht="15.75" thickBot="1">
      <c r="A123" s="165" t="s">
        <v>471</v>
      </c>
      <c r="B123" s="165" t="s">
        <v>472</v>
      </c>
      <c r="C123" s="165" t="s">
        <v>1041</v>
      </c>
      <c r="D123" s="165" t="s">
        <v>248</v>
      </c>
      <c r="E123" s="166">
        <v>0.01</v>
      </c>
      <c r="F123" s="165" t="s">
        <v>245</v>
      </c>
      <c r="G123" s="166">
        <v>0.03</v>
      </c>
    </row>
    <row r="124" spans="1:7" ht="15.75" thickBot="1">
      <c r="A124" s="165" t="s">
        <v>473</v>
      </c>
      <c r="B124" s="165" t="s">
        <v>474</v>
      </c>
      <c r="C124" s="165" t="s">
        <v>958</v>
      </c>
      <c r="D124" s="165" t="s">
        <v>248</v>
      </c>
      <c r="E124" s="166">
        <v>0.01</v>
      </c>
      <c r="F124" s="165" t="s">
        <v>250</v>
      </c>
      <c r="G124" s="166">
        <v>0.05</v>
      </c>
    </row>
    <row r="125" spans="1:7" ht="15.75" thickBot="1">
      <c r="A125" s="165" t="s">
        <v>475</v>
      </c>
      <c r="B125" s="165" t="s">
        <v>476</v>
      </c>
      <c r="C125" s="165" t="s">
        <v>1042</v>
      </c>
      <c r="D125" s="165" t="s">
        <v>249</v>
      </c>
      <c r="E125" s="166">
        <v>0.02</v>
      </c>
      <c r="F125" s="165" t="s">
        <v>243</v>
      </c>
      <c r="G125" s="166">
        <v>0.05</v>
      </c>
    </row>
    <row r="126" spans="1:7" ht="15.75" thickBot="1">
      <c r="A126" s="165" t="s">
        <v>477</v>
      </c>
      <c r="B126" s="165" t="s">
        <v>478</v>
      </c>
      <c r="C126" s="165" t="s">
        <v>951</v>
      </c>
      <c r="D126" s="165" t="s">
        <v>248</v>
      </c>
      <c r="E126" s="166">
        <v>0.01</v>
      </c>
      <c r="F126" s="165" t="s">
        <v>250</v>
      </c>
      <c r="G126" s="166">
        <v>0.05</v>
      </c>
    </row>
    <row r="127" spans="1:7" ht="15.75" thickBot="1">
      <c r="A127" s="165" t="s">
        <v>479</v>
      </c>
      <c r="B127" s="165" t="s">
        <v>1043</v>
      </c>
      <c r="C127" s="165" t="s">
        <v>1044</v>
      </c>
      <c r="D127" s="165" t="s">
        <v>248</v>
      </c>
      <c r="E127" s="166">
        <v>0.01</v>
      </c>
      <c r="F127" s="165" t="s">
        <v>245</v>
      </c>
      <c r="G127" s="166">
        <v>0.03</v>
      </c>
    </row>
    <row r="128" spans="1:7" ht="15.75" thickBot="1">
      <c r="A128" s="165" t="s">
        <v>481</v>
      </c>
      <c r="B128" s="165" t="s">
        <v>482</v>
      </c>
      <c r="C128" s="165" t="s">
        <v>951</v>
      </c>
      <c r="D128" s="165" t="s">
        <v>248</v>
      </c>
      <c r="E128" s="166">
        <v>0.01</v>
      </c>
      <c r="F128" s="165" t="s">
        <v>250</v>
      </c>
      <c r="G128" s="166">
        <v>0.05</v>
      </c>
    </row>
    <row r="129" spans="1:7" ht="15.75" thickBot="1">
      <c r="A129" s="165" t="s">
        <v>483</v>
      </c>
      <c r="B129" s="165" t="s">
        <v>484</v>
      </c>
      <c r="C129" s="165" t="s">
        <v>998</v>
      </c>
      <c r="D129" s="165" t="s">
        <v>248</v>
      </c>
      <c r="E129" s="166">
        <v>0.01</v>
      </c>
      <c r="F129" s="165" t="s">
        <v>250</v>
      </c>
      <c r="G129" s="166">
        <v>0.05</v>
      </c>
    </row>
    <row r="130" spans="1:7" ht="15.75" thickBot="1">
      <c r="A130" s="165" t="s">
        <v>485</v>
      </c>
      <c r="B130" s="165" t="s">
        <v>486</v>
      </c>
      <c r="C130" s="165" t="s">
        <v>951</v>
      </c>
      <c r="D130" s="165" t="s">
        <v>248</v>
      </c>
      <c r="E130" s="166">
        <v>0.01</v>
      </c>
      <c r="F130" s="165" t="s">
        <v>245</v>
      </c>
      <c r="G130" s="166">
        <v>0.03</v>
      </c>
    </row>
    <row r="131" spans="1:7" ht="15.75" thickBot="1">
      <c r="A131" s="165" t="s">
        <v>1045</v>
      </c>
      <c r="B131" s="165" t="s">
        <v>488</v>
      </c>
      <c r="C131" s="165" t="s">
        <v>1046</v>
      </c>
      <c r="D131" s="165" t="s">
        <v>248</v>
      </c>
      <c r="E131" s="166">
        <v>0.01</v>
      </c>
      <c r="F131" s="165" t="s">
        <v>250</v>
      </c>
      <c r="G131" s="166">
        <v>0.05</v>
      </c>
    </row>
    <row r="132" spans="1:7" ht="15.75" thickBot="1">
      <c r="A132" s="165" t="s">
        <v>489</v>
      </c>
      <c r="B132" s="165" t="s">
        <v>490</v>
      </c>
      <c r="C132" s="165" t="s">
        <v>1020</v>
      </c>
      <c r="D132" s="165" t="s">
        <v>248</v>
      </c>
      <c r="E132" s="166">
        <v>0.01</v>
      </c>
      <c r="F132" s="165" t="s">
        <v>245</v>
      </c>
      <c r="G132" s="166">
        <v>0.03</v>
      </c>
    </row>
    <row r="133" spans="1:7" ht="15.75" thickBot="1">
      <c r="A133" s="165" t="s">
        <v>1047</v>
      </c>
      <c r="B133" s="165" t="s">
        <v>1048</v>
      </c>
      <c r="C133" s="165"/>
      <c r="D133" s="165" t="s">
        <v>1008</v>
      </c>
      <c r="E133" s="166">
        <v>0.05</v>
      </c>
      <c r="F133" s="165"/>
      <c r="G133" s="165"/>
    </row>
    <row r="134" spans="1:7" ht="15.75" thickBot="1">
      <c r="A134" s="165" t="s">
        <v>491</v>
      </c>
      <c r="B134" s="165" t="s">
        <v>492</v>
      </c>
      <c r="C134" s="165" t="s">
        <v>951</v>
      </c>
      <c r="D134" s="165" t="s">
        <v>248</v>
      </c>
      <c r="E134" s="166">
        <v>0.01</v>
      </c>
      <c r="F134" s="165" t="s">
        <v>245</v>
      </c>
      <c r="G134" s="166">
        <v>0.03</v>
      </c>
    </row>
    <row r="135" spans="1:7" ht="15.75" thickBot="1">
      <c r="A135" s="165" t="s">
        <v>493</v>
      </c>
      <c r="B135" s="165" t="s">
        <v>494</v>
      </c>
      <c r="C135" s="165" t="s">
        <v>951</v>
      </c>
      <c r="D135" s="165" t="s">
        <v>242</v>
      </c>
      <c r="E135" s="166">
        <v>0.02</v>
      </c>
      <c r="F135" s="165" t="s">
        <v>243</v>
      </c>
      <c r="G135" s="166">
        <v>0.05</v>
      </c>
    </row>
    <row r="136" spans="1:7" ht="15.75" thickBot="1">
      <c r="A136" s="165" t="s">
        <v>495</v>
      </c>
      <c r="B136" s="165" t="s">
        <v>496</v>
      </c>
      <c r="C136" s="165" t="s">
        <v>951</v>
      </c>
      <c r="D136" s="165" t="s">
        <v>248</v>
      </c>
      <c r="E136" s="166">
        <v>0.01</v>
      </c>
      <c r="F136" s="165" t="s">
        <v>250</v>
      </c>
      <c r="G136" s="166">
        <v>0.05</v>
      </c>
    </row>
    <row r="137" spans="1:7" ht="15.75" thickBot="1">
      <c r="A137" s="165" t="s">
        <v>497</v>
      </c>
      <c r="B137" s="165" t="s">
        <v>498</v>
      </c>
      <c r="C137" s="165" t="s">
        <v>951</v>
      </c>
      <c r="D137" s="165" t="s">
        <v>248</v>
      </c>
      <c r="E137" s="166">
        <v>0.01</v>
      </c>
      <c r="F137" s="165" t="s">
        <v>245</v>
      </c>
      <c r="G137" s="166">
        <v>0.03</v>
      </c>
    </row>
    <row r="138" spans="1:7" ht="15.75" thickBot="1">
      <c r="A138" s="165" t="s">
        <v>499</v>
      </c>
      <c r="B138" s="165" t="s">
        <v>500</v>
      </c>
      <c r="C138" s="165" t="s">
        <v>1049</v>
      </c>
      <c r="D138" s="165" t="s">
        <v>248</v>
      </c>
      <c r="E138" s="166">
        <v>0.01</v>
      </c>
      <c r="F138" s="165" t="s">
        <v>245</v>
      </c>
      <c r="G138" s="166">
        <v>0.03</v>
      </c>
    </row>
    <row r="139" spans="1:7" ht="15.75" thickBot="1">
      <c r="A139" s="165" t="s">
        <v>501</v>
      </c>
      <c r="B139" s="165" t="s">
        <v>502</v>
      </c>
      <c r="C139" s="165" t="s">
        <v>951</v>
      </c>
      <c r="D139" s="165" t="s">
        <v>248</v>
      </c>
      <c r="E139" s="166">
        <v>0.01</v>
      </c>
      <c r="F139" s="165" t="s">
        <v>245</v>
      </c>
      <c r="G139" s="166">
        <v>0.03</v>
      </c>
    </row>
    <row r="140" spans="1:7" ht="15.75" thickBot="1">
      <c r="A140" s="165" t="s">
        <v>503</v>
      </c>
      <c r="B140" s="165" t="s">
        <v>504</v>
      </c>
      <c r="C140" s="165" t="s">
        <v>951</v>
      </c>
      <c r="D140" s="165" t="s">
        <v>248</v>
      </c>
      <c r="E140" s="166">
        <v>0.01</v>
      </c>
      <c r="F140" s="165" t="s">
        <v>245</v>
      </c>
      <c r="G140" s="166">
        <v>0.03</v>
      </c>
    </row>
    <row r="141" spans="1:7" ht="15.75" thickBot="1">
      <c r="A141" s="165" t="s">
        <v>1050</v>
      </c>
      <c r="B141" s="165" t="s">
        <v>1051</v>
      </c>
      <c r="C141" s="165" t="s">
        <v>1052</v>
      </c>
      <c r="D141" s="165" t="s">
        <v>256</v>
      </c>
      <c r="E141" s="166">
        <v>0.05</v>
      </c>
      <c r="F141" s="165"/>
      <c r="G141" s="165"/>
    </row>
    <row r="142" spans="1:7" ht="15.75" thickBot="1">
      <c r="A142" s="165" t="s">
        <v>505</v>
      </c>
      <c r="B142" s="165" t="s">
        <v>506</v>
      </c>
      <c r="C142" s="165" t="s">
        <v>951</v>
      </c>
      <c r="D142" s="165" t="s">
        <v>248</v>
      </c>
      <c r="E142" s="166">
        <v>0.01</v>
      </c>
      <c r="F142" s="165" t="s">
        <v>245</v>
      </c>
      <c r="G142" s="166">
        <v>0.03</v>
      </c>
    </row>
    <row r="143" spans="1:7" ht="15.75" thickBot="1">
      <c r="A143" s="165" t="s">
        <v>507</v>
      </c>
      <c r="B143" s="165" t="s">
        <v>508</v>
      </c>
      <c r="C143" s="165" t="s">
        <v>1000</v>
      </c>
      <c r="D143" s="165" t="s">
        <v>248</v>
      </c>
      <c r="E143" s="166">
        <v>0.01</v>
      </c>
      <c r="F143" s="165" t="s">
        <v>250</v>
      </c>
      <c r="G143" s="166">
        <v>0.05</v>
      </c>
    </row>
    <row r="144" spans="1:7" ht="15.75" thickBot="1">
      <c r="A144" s="165" t="s">
        <v>1053</v>
      </c>
      <c r="B144" s="165" t="s">
        <v>1054</v>
      </c>
      <c r="C144" s="165" t="s">
        <v>1055</v>
      </c>
      <c r="D144" s="165" t="s">
        <v>248</v>
      </c>
      <c r="E144" s="166">
        <v>0.01</v>
      </c>
      <c r="F144" s="165" t="s">
        <v>245</v>
      </c>
      <c r="G144" s="166">
        <v>0.03</v>
      </c>
    </row>
    <row r="145" spans="1:7" ht="15.75" thickBot="1">
      <c r="A145" s="165" t="s">
        <v>1056</v>
      </c>
      <c r="B145" s="165" t="s">
        <v>1057</v>
      </c>
      <c r="C145" s="165" t="s">
        <v>1058</v>
      </c>
      <c r="D145" s="165" t="s">
        <v>248</v>
      </c>
      <c r="E145" s="166">
        <v>0.01</v>
      </c>
      <c r="F145" s="165" t="s">
        <v>245</v>
      </c>
      <c r="G145" s="166">
        <v>0.03</v>
      </c>
    </row>
    <row r="146" spans="1:7" ht="15.75" thickBot="1">
      <c r="A146" s="165" t="s">
        <v>509</v>
      </c>
      <c r="B146" s="165" t="s">
        <v>510</v>
      </c>
      <c r="C146" s="165" t="s">
        <v>1034</v>
      </c>
      <c r="D146" s="165" t="s">
        <v>248</v>
      </c>
      <c r="E146" s="166">
        <v>0.01</v>
      </c>
      <c r="F146" s="165" t="s">
        <v>250</v>
      </c>
      <c r="G146" s="166">
        <v>0.05</v>
      </c>
    </row>
    <row r="147" spans="1:7" ht="15.75" thickBot="1">
      <c r="A147" s="165" t="s">
        <v>511</v>
      </c>
      <c r="B147" s="165" t="s">
        <v>512</v>
      </c>
      <c r="C147" s="165" t="s">
        <v>951</v>
      </c>
      <c r="D147" s="165" t="s">
        <v>263</v>
      </c>
      <c r="E147" s="166">
        <v>0.02</v>
      </c>
      <c r="F147" s="165" t="s">
        <v>245</v>
      </c>
      <c r="G147" s="166">
        <v>0.03</v>
      </c>
    </row>
    <row r="148" spans="1:7" ht="15.75" thickBot="1">
      <c r="A148" s="165" t="s">
        <v>1059</v>
      </c>
      <c r="B148" s="165" t="s">
        <v>1060</v>
      </c>
      <c r="C148" s="165" t="s">
        <v>1061</v>
      </c>
      <c r="D148" s="165" t="s">
        <v>248</v>
      </c>
      <c r="E148" s="166">
        <v>0.01</v>
      </c>
      <c r="F148" s="165" t="s">
        <v>245</v>
      </c>
      <c r="G148" s="166">
        <v>0.03</v>
      </c>
    </row>
    <row r="149" spans="1:7" ht="15.75" thickBot="1">
      <c r="A149" s="165" t="s">
        <v>513</v>
      </c>
      <c r="B149" s="165" t="s">
        <v>514</v>
      </c>
      <c r="C149" s="165" t="s">
        <v>1062</v>
      </c>
      <c r="D149" s="165" t="s">
        <v>248</v>
      </c>
      <c r="E149" s="166">
        <v>0.01</v>
      </c>
      <c r="F149" s="165" t="s">
        <v>250</v>
      </c>
      <c r="G149" s="166">
        <v>0.05</v>
      </c>
    </row>
    <row r="150" spans="1:7" ht="15.75" thickBot="1">
      <c r="A150" s="165" t="s">
        <v>831</v>
      </c>
      <c r="B150" s="165" t="s">
        <v>832</v>
      </c>
      <c r="C150" s="165" t="s">
        <v>1063</v>
      </c>
      <c r="D150" s="165" t="s">
        <v>263</v>
      </c>
      <c r="E150" s="166">
        <v>0.02</v>
      </c>
      <c r="F150" s="165" t="s">
        <v>245</v>
      </c>
      <c r="G150" s="166">
        <v>0.03</v>
      </c>
    </row>
    <row r="151" spans="1:7" ht="15.75" thickBot="1">
      <c r="A151" s="165" t="s">
        <v>515</v>
      </c>
      <c r="B151" s="165" t="s">
        <v>516</v>
      </c>
      <c r="C151" s="165" t="s">
        <v>1064</v>
      </c>
      <c r="D151" s="165" t="s">
        <v>248</v>
      </c>
      <c r="E151" s="166">
        <v>0.01</v>
      </c>
      <c r="F151" s="165" t="s">
        <v>250</v>
      </c>
      <c r="G151" s="166">
        <v>0.05</v>
      </c>
    </row>
    <row r="152" spans="1:7" ht="15.75" thickBot="1">
      <c r="A152" s="165" t="s">
        <v>517</v>
      </c>
      <c r="B152" s="165" t="s">
        <v>518</v>
      </c>
      <c r="C152" s="165" t="s">
        <v>951</v>
      </c>
      <c r="D152" s="165" t="s">
        <v>242</v>
      </c>
      <c r="E152" s="166">
        <v>0.02</v>
      </c>
      <c r="F152" s="165" t="s">
        <v>243</v>
      </c>
      <c r="G152" s="166">
        <v>0.05</v>
      </c>
    </row>
    <row r="153" spans="1:7" ht="15.75" thickBot="1">
      <c r="A153" s="165" t="s">
        <v>519</v>
      </c>
      <c r="B153" s="165" t="s">
        <v>520</v>
      </c>
      <c r="C153" s="165" t="s">
        <v>951</v>
      </c>
      <c r="D153" s="165" t="s">
        <v>248</v>
      </c>
      <c r="E153" s="166">
        <v>0.01</v>
      </c>
      <c r="F153" s="165" t="s">
        <v>245</v>
      </c>
      <c r="G153" s="166">
        <v>0.03</v>
      </c>
    </row>
    <row r="154" spans="1:7" ht="15.75" thickBot="1">
      <c r="A154" s="165" t="s">
        <v>521</v>
      </c>
      <c r="B154" s="165" t="s">
        <v>522</v>
      </c>
      <c r="C154" s="165" t="s">
        <v>958</v>
      </c>
      <c r="D154" s="165" t="s">
        <v>248</v>
      </c>
      <c r="E154" s="166">
        <v>0.01</v>
      </c>
      <c r="F154" s="165" t="s">
        <v>245</v>
      </c>
      <c r="G154" s="166">
        <v>0.03</v>
      </c>
    </row>
    <row r="155" spans="1:7" ht="15.75" thickBot="1">
      <c r="A155" s="165" t="s">
        <v>523</v>
      </c>
      <c r="B155" s="165" t="s">
        <v>524</v>
      </c>
      <c r="C155" s="165" t="s">
        <v>951</v>
      </c>
      <c r="D155" s="165" t="s">
        <v>248</v>
      </c>
      <c r="E155" s="166">
        <v>0.01</v>
      </c>
      <c r="F155" s="165" t="s">
        <v>250</v>
      </c>
      <c r="G155" s="166">
        <v>0.05</v>
      </c>
    </row>
    <row r="156" spans="1:7" ht="15.75" thickBot="1">
      <c r="A156" s="165" t="s">
        <v>525</v>
      </c>
      <c r="B156" s="165" t="s">
        <v>526</v>
      </c>
      <c r="C156" s="165" t="s">
        <v>951</v>
      </c>
      <c r="D156" s="165" t="s">
        <v>248</v>
      </c>
      <c r="E156" s="166">
        <v>0.01</v>
      </c>
      <c r="F156" s="165" t="s">
        <v>250</v>
      </c>
      <c r="G156" s="166">
        <v>0.05</v>
      </c>
    </row>
    <row r="157" spans="1:7" ht="15.75" thickBot="1">
      <c r="A157" s="165" t="s">
        <v>527</v>
      </c>
      <c r="B157" s="165" t="s">
        <v>528</v>
      </c>
      <c r="C157" s="165" t="s">
        <v>951</v>
      </c>
      <c r="D157" s="165" t="s">
        <v>248</v>
      </c>
      <c r="E157" s="166">
        <v>0.01</v>
      </c>
      <c r="F157" s="165" t="s">
        <v>245</v>
      </c>
      <c r="G157" s="166">
        <v>0.03</v>
      </c>
    </row>
    <row r="158" spans="1:7" ht="15.75" thickBot="1">
      <c r="A158" s="165" t="s">
        <v>529</v>
      </c>
      <c r="B158" s="165" t="s">
        <v>530</v>
      </c>
      <c r="C158" s="165" t="s">
        <v>1065</v>
      </c>
      <c r="D158" s="165" t="s">
        <v>248</v>
      </c>
      <c r="E158" s="166">
        <v>0.01</v>
      </c>
      <c r="F158" s="165" t="s">
        <v>250</v>
      </c>
      <c r="G158" s="166">
        <v>0.05</v>
      </c>
    </row>
    <row r="159" spans="1:7" ht="15.75" thickBot="1">
      <c r="A159" s="165" t="s">
        <v>531</v>
      </c>
      <c r="B159" s="165" t="s">
        <v>532</v>
      </c>
      <c r="C159" s="165" t="s">
        <v>951</v>
      </c>
      <c r="D159" s="165" t="s">
        <v>248</v>
      </c>
      <c r="E159" s="166">
        <v>0.01</v>
      </c>
      <c r="F159" s="165" t="s">
        <v>250</v>
      </c>
      <c r="G159" s="166">
        <v>0.05</v>
      </c>
    </row>
    <row r="160" spans="1:7" ht="15.75" thickBot="1">
      <c r="A160" s="165" t="s">
        <v>531</v>
      </c>
      <c r="B160" s="165" t="s">
        <v>532</v>
      </c>
      <c r="C160" s="165" t="s">
        <v>951</v>
      </c>
      <c r="D160" s="165" t="s">
        <v>248</v>
      </c>
      <c r="E160" s="166">
        <v>0.01</v>
      </c>
      <c r="F160" s="165" t="s">
        <v>250</v>
      </c>
      <c r="G160" s="166">
        <v>0.05</v>
      </c>
    </row>
    <row r="161" spans="1:7" ht="15.75" thickBot="1">
      <c r="A161" s="165" t="s">
        <v>533</v>
      </c>
      <c r="B161" s="165" t="s">
        <v>534</v>
      </c>
      <c r="C161" s="165" t="s">
        <v>951</v>
      </c>
      <c r="D161" s="165" t="s">
        <v>249</v>
      </c>
      <c r="E161" s="166">
        <v>0.02</v>
      </c>
      <c r="F161" s="165" t="s">
        <v>250</v>
      </c>
      <c r="G161" s="166">
        <v>0.05</v>
      </c>
    </row>
    <row r="162" spans="1:7" ht="15.75" thickBot="1">
      <c r="A162" s="165" t="s">
        <v>535</v>
      </c>
      <c r="B162" s="165" t="s">
        <v>536</v>
      </c>
      <c r="C162" s="165" t="s">
        <v>1066</v>
      </c>
      <c r="D162" s="165" t="s">
        <v>248</v>
      </c>
      <c r="E162" s="166">
        <v>0.01</v>
      </c>
      <c r="F162" s="165" t="s">
        <v>250</v>
      </c>
      <c r="G162" s="166">
        <v>0.05</v>
      </c>
    </row>
    <row r="163" spans="1:7" ht="15.75" thickBot="1">
      <c r="A163" s="165" t="s">
        <v>537</v>
      </c>
      <c r="B163" s="165" t="s">
        <v>538</v>
      </c>
      <c r="C163" s="165" t="s">
        <v>1067</v>
      </c>
      <c r="D163" s="165" t="s">
        <v>248</v>
      </c>
      <c r="E163" s="166">
        <v>0.01</v>
      </c>
      <c r="F163" s="165" t="s">
        <v>250</v>
      </c>
      <c r="G163" s="166">
        <v>0.05</v>
      </c>
    </row>
    <row r="164" spans="1:7" ht="15.75" thickBot="1">
      <c r="A164" s="165" t="s">
        <v>539</v>
      </c>
      <c r="B164" s="165" t="s">
        <v>540</v>
      </c>
      <c r="C164" s="165" t="s">
        <v>958</v>
      </c>
      <c r="D164" s="165" t="s">
        <v>248</v>
      </c>
      <c r="E164" s="166">
        <v>0.01</v>
      </c>
      <c r="F164" s="165" t="s">
        <v>245</v>
      </c>
      <c r="G164" s="166">
        <v>0.03</v>
      </c>
    </row>
    <row r="165" spans="1:7" ht="15.75" thickBot="1">
      <c r="A165" s="165" t="s">
        <v>1068</v>
      </c>
      <c r="B165" s="165" t="s">
        <v>542</v>
      </c>
      <c r="C165" s="165" t="s">
        <v>1069</v>
      </c>
      <c r="D165" s="165" t="s">
        <v>248</v>
      </c>
      <c r="E165" s="166">
        <v>0.01</v>
      </c>
      <c r="F165" s="165" t="s">
        <v>250</v>
      </c>
      <c r="G165" s="166">
        <v>0.05</v>
      </c>
    </row>
    <row r="166" spans="1:7" ht="15.75" thickBot="1">
      <c r="A166" s="165" t="s">
        <v>543</v>
      </c>
      <c r="B166" s="165" t="s">
        <v>544</v>
      </c>
      <c r="C166" s="165" t="s">
        <v>951</v>
      </c>
      <c r="D166" s="165" t="s">
        <v>248</v>
      </c>
      <c r="E166" s="166">
        <v>0.01</v>
      </c>
      <c r="F166" s="165" t="s">
        <v>250</v>
      </c>
      <c r="G166" s="166">
        <v>0.05</v>
      </c>
    </row>
    <row r="167" spans="1:7" ht="15.75" thickBot="1">
      <c r="A167" s="165" t="s">
        <v>545</v>
      </c>
      <c r="B167" s="165" t="s">
        <v>546</v>
      </c>
      <c r="C167" s="165" t="s">
        <v>951</v>
      </c>
      <c r="D167" s="165" t="s">
        <v>263</v>
      </c>
      <c r="E167" s="166">
        <v>0.02</v>
      </c>
      <c r="F167" s="165" t="s">
        <v>245</v>
      </c>
      <c r="G167" s="166">
        <v>0.03</v>
      </c>
    </row>
    <row r="168" spans="1:7" ht="15.75" thickBot="1">
      <c r="A168" s="165" t="s">
        <v>1070</v>
      </c>
      <c r="B168" s="165" t="s">
        <v>548</v>
      </c>
      <c r="C168" s="165" t="s">
        <v>1071</v>
      </c>
      <c r="D168" s="165" t="s">
        <v>248</v>
      </c>
      <c r="E168" s="166">
        <v>0.01</v>
      </c>
      <c r="F168" s="165" t="s">
        <v>245</v>
      </c>
      <c r="G168" s="166">
        <v>0.03</v>
      </c>
    </row>
    <row r="169" spans="1:7" ht="15.75" thickBot="1">
      <c r="A169" s="165" t="s">
        <v>549</v>
      </c>
      <c r="B169" s="165" t="s">
        <v>550</v>
      </c>
      <c r="C169" s="165" t="s">
        <v>958</v>
      </c>
      <c r="D169" s="165" t="s">
        <v>263</v>
      </c>
      <c r="E169" s="166">
        <v>0.02</v>
      </c>
      <c r="F169" s="165" t="s">
        <v>243</v>
      </c>
      <c r="G169" s="166">
        <v>0.05</v>
      </c>
    </row>
    <row r="170" spans="1:7" ht="15.75" thickBot="1">
      <c r="A170" s="165" t="s">
        <v>551</v>
      </c>
      <c r="B170" s="165" t="s">
        <v>552</v>
      </c>
      <c r="C170" s="165" t="s">
        <v>958</v>
      </c>
      <c r="D170" s="165" t="s">
        <v>263</v>
      </c>
      <c r="E170" s="166">
        <v>0.02</v>
      </c>
      <c r="F170" s="165" t="s">
        <v>243</v>
      </c>
      <c r="G170" s="166">
        <v>0.05</v>
      </c>
    </row>
    <row r="171" spans="1:7" ht="15.75" thickBot="1">
      <c r="A171" s="165" t="s">
        <v>553</v>
      </c>
      <c r="B171" s="165" t="s">
        <v>554</v>
      </c>
      <c r="C171" s="165" t="s">
        <v>1072</v>
      </c>
      <c r="D171" s="165" t="s">
        <v>248</v>
      </c>
      <c r="E171" s="166">
        <v>0.01</v>
      </c>
      <c r="F171" s="165" t="s">
        <v>245</v>
      </c>
      <c r="G171" s="166">
        <v>0.03</v>
      </c>
    </row>
    <row r="172" spans="1:7" ht="15.75" thickBot="1">
      <c r="A172" s="165" t="s">
        <v>555</v>
      </c>
      <c r="B172" s="165" t="s">
        <v>556</v>
      </c>
      <c r="C172" s="165" t="s">
        <v>951</v>
      </c>
      <c r="D172" s="165" t="s">
        <v>248</v>
      </c>
      <c r="E172" s="166">
        <v>0.01</v>
      </c>
      <c r="F172" s="165" t="s">
        <v>245</v>
      </c>
      <c r="G172" s="166">
        <v>0.03</v>
      </c>
    </row>
    <row r="173" spans="1:7" ht="15.75" thickBot="1">
      <c r="A173" s="165" t="s">
        <v>557</v>
      </c>
      <c r="B173" s="165" t="s">
        <v>558</v>
      </c>
      <c r="C173" s="165" t="s">
        <v>951</v>
      </c>
      <c r="D173" s="165" t="s">
        <v>248</v>
      </c>
      <c r="E173" s="166">
        <v>0.01</v>
      </c>
      <c r="F173" s="165" t="s">
        <v>250</v>
      </c>
      <c r="G173" s="166">
        <v>0.05</v>
      </c>
    </row>
    <row r="174" spans="1:7" ht="15.75" thickBot="1">
      <c r="A174" s="165" t="s">
        <v>557</v>
      </c>
      <c r="B174" s="165" t="s">
        <v>558</v>
      </c>
      <c r="C174" s="165" t="s">
        <v>1073</v>
      </c>
      <c r="D174" s="165" t="s">
        <v>248</v>
      </c>
      <c r="E174" s="166">
        <v>0.01</v>
      </c>
      <c r="F174" s="165" t="s">
        <v>250</v>
      </c>
      <c r="G174" s="166">
        <v>0.05</v>
      </c>
    </row>
    <row r="175" spans="1:7" ht="15.75" thickBot="1">
      <c r="A175" s="165" t="s">
        <v>559</v>
      </c>
      <c r="B175" s="165" t="s">
        <v>560</v>
      </c>
      <c r="C175" s="165" t="s">
        <v>958</v>
      </c>
      <c r="D175" s="165" t="s">
        <v>248</v>
      </c>
      <c r="E175" s="166">
        <v>0.01</v>
      </c>
      <c r="F175" s="165" t="s">
        <v>245</v>
      </c>
      <c r="G175" s="166">
        <v>0.03</v>
      </c>
    </row>
    <row r="176" spans="1:7" ht="15.75" thickBot="1">
      <c r="A176" s="165" t="s">
        <v>561</v>
      </c>
      <c r="B176" s="165" t="s">
        <v>562</v>
      </c>
      <c r="C176" s="165" t="s">
        <v>1074</v>
      </c>
      <c r="D176" s="165" t="s">
        <v>248</v>
      </c>
      <c r="E176" s="166">
        <v>0.01</v>
      </c>
      <c r="F176" s="165" t="s">
        <v>245</v>
      </c>
      <c r="G176" s="166">
        <v>0.03</v>
      </c>
    </row>
    <row r="177" spans="1:7" ht="15.75" thickBot="1">
      <c r="A177" s="165" t="s">
        <v>1075</v>
      </c>
      <c r="B177" s="165" t="s">
        <v>1076</v>
      </c>
      <c r="C177" s="165" t="s">
        <v>1077</v>
      </c>
      <c r="D177" s="165" t="s">
        <v>248</v>
      </c>
      <c r="E177" s="166">
        <v>0.01</v>
      </c>
      <c r="F177" s="165" t="s">
        <v>245</v>
      </c>
      <c r="G177" s="166">
        <v>0.03</v>
      </c>
    </row>
    <row r="178" spans="1:7" ht="15.75" thickBot="1">
      <c r="A178" s="165" t="s">
        <v>563</v>
      </c>
      <c r="B178" s="165" t="s">
        <v>564</v>
      </c>
      <c r="C178" s="165" t="s">
        <v>951</v>
      </c>
      <c r="D178" s="165" t="s">
        <v>248</v>
      </c>
      <c r="E178" s="166">
        <v>0.01</v>
      </c>
      <c r="F178" s="165" t="s">
        <v>245</v>
      </c>
      <c r="G178" s="166">
        <v>0.03</v>
      </c>
    </row>
    <row r="179" spans="1:7" ht="15.75" thickBot="1">
      <c r="A179" s="165" t="s">
        <v>565</v>
      </c>
      <c r="B179" s="165" t="s">
        <v>566</v>
      </c>
      <c r="C179" s="165" t="s">
        <v>951</v>
      </c>
      <c r="D179" s="165" t="s">
        <v>248</v>
      </c>
      <c r="E179" s="166">
        <v>0.01</v>
      </c>
      <c r="F179" s="165" t="s">
        <v>245</v>
      </c>
      <c r="G179" s="166">
        <v>0.03</v>
      </c>
    </row>
    <row r="180" spans="1:7" ht="15.75" thickBot="1">
      <c r="A180" s="165" t="s">
        <v>567</v>
      </c>
      <c r="B180" s="165" t="s">
        <v>568</v>
      </c>
      <c r="C180" s="165" t="s">
        <v>958</v>
      </c>
      <c r="D180" s="165" t="s">
        <v>253</v>
      </c>
      <c r="E180" s="166">
        <v>0.01</v>
      </c>
      <c r="F180" s="165" t="s">
        <v>250</v>
      </c>
      <c r="G180" s="166">
        <v>0.05</v>
      </c>
    </row>
    <row r="181" spans="1:7" ht="15.75" thickBot="1">
      <c r="A181" s="165" t="s">
        <v>569</v>
      </c>
      <c r="B181" s="165" t="s">
        <v>570</v>
      </c>
      <c r="C181" s="165" t="s">
        <v>951</v>
      </c>
      <c r="D181" s="165" t="s">
        <v>248</v>
      </c>
      <c r="E181" s="166">
        <v>0.01</v>
      </c>
      <c r="F181" s="165" t="s">
        <v>245</v>
      </c>
      <c r="G181" s="166">
        <v>0.03</v>
      </c>
    </row>
    <row r="182" spans="1:7" ht="15.75" thickBot="1">
      <c r="A182" s="165" t="s">
        <v>571</v>
      </c>
      <c r="B182" s="165" t="s">
        <v>572</v>
      </c>
      <c r="C182" s="165" t="s">
        <v>951</v>
      </c>
      <c r="D182" s="165" t="s">
        <v>248</v>
      </c>
      <c r="E182" s="166">
        <v>0.01</v>
      </c>
      <c r="F182" s="165" t="s">
        <v>250</v>
      </c>
      <c r="G182" s="166">
        <v>0.05</v>
      </c>
    </row>
    <row r="183" spans="1:7" ht="15.75" thickBot="1">
      <c r="A183" s="165" t="s">
        <v>573</v>
      </c>
      <c r="B183" s="165" t="s">
        <v>574</v>
      </c>
      <c r="C183" s="165" t="s">
        <v>1078</v>
      </c>
      <c r="D183" s="165" t="s">
        <v>248</v>
      </c>
      <c r="E183" s="166">
        <v>0.01</v>
      </c>
      <c r="F183" s="165" t="s">
        <v>245</v>
      </c>
      <c r="G183" s="166">
        <v>0.03</v>
      </c>
    </row>
    <row r="184" spans="1:7" ht="15.75" thickBot="1">
      <c r="A184" s="165" t="s">
        <v>575</v>
      </c>
      <c r="B184" s="165" t="s">
        <v>576</v>
      </c>
      <c r="C184" s="165" t="s">
        <v>958</v>
      </c>
      <c r="D184" s="165" t="s">
        <v>248</v>
      </c>
      <c r="E184" s="166">
        <v>0.01</v>
      </c>
      <c r="F184" s="165" t="s">
        <v>245</v>
      </c>
      <c r="G184" s="166">
        <v>0.03</v>
      </c>
    </row>
    <row r="185" spans="1:7" ht="15.75" thickBot="1">
      <c r="A185" s="165" t="s">
        <v>577</v>
      </c>
      <c r="B185" s="165" t="s">
        <v>578</v>
      </c>
      <c r="C185" s="165" t="s">
        <v>958</v>
      </c>
      <c r="D185" s="165"/>
      <c r="E185" s="166"/>
      <c r="F185" s="165"/>
      <c r="G185" s="166"/>
    </row>
    <row r="186" spans="1:7" ht="15.75" thickBot="1">
      <c r="A186" s="165" t="s">
        <v>579</v>
      </c>
      <c r="B186" s="165" t="s">
        <v>580</v>
      </c>
      <c r="C186" s="165" t="s">
        <v>1079</v>
      </c>
      <c r="D186" s="165" t="s">
        <v>248</v>
      </c>
      <c r="E186" s="166">
        <v>0.01</v>
      </c>
      <c r="F186" s="165" t="s">
        <v>250</v>
      </c>
      <c r="G186" s="166">
        <v>0.05</v>
      </c>
    </row>
    <row r="187" spans="1:7" ht="15.75" thickBot="1">
      <c r="A187" s="165" t="s">
        <v>581</v>
      </c>
      <c r="B187" s="165" t="s">
        <v>582</v>
      </c>
      <c r="C187" s="165" t="s">
        <v>958</v>
      </c>
      <c r="D187" s="165" t="s">
        <v>253</v>
      </c>
      <c r="E187" s="166">
        <v>0.01</v>
      </c>
      <c r="F187" s="165" t="s">
        <v>250</v>
      </c>
      <c r="G187" s="166">
        <v>0.05</v>
      </c>
    </row>
    <row r="188" spans="1:7" ht="15.75" thickBot="1">
      <c r="A188" s="165" t="s">
        <v>583</v>
      </c>
      <c r="B188" s="165" t="s">
        <v>584</v>
      </c>
      <c r="C188" s="165"/>
      <c r="D188" s="165" t="s">
        <v>248</v>
      </c>
      <c r="E188" s="166">
        <v>0.01</v>
      </c>
      <c r="F188" s="165" t="s">
        <v>250</v>
      </c>
      <c r="G188" s="166">
        <v>0.05</v>
      </c>
    </row>
    <row r="189" spans="1:7" ht="15.75" thickBot="1">
      <c r="A189" s="165" t="s">
        <v>585</v>
      </c>
      <c r="B189" s="165" t="s">
        <v>586</v>
      </c>
      <c r="C189" s="165" t="s">
        <v>958</v>
      </c>
      <c r="D189" s="165" t="s">
        <v>253</v>
      </c>
      <c r="E189" s="166">
        <v>0.01</v>
      </c>
      <c r="F189" s="165" t="s">
        <v>250</v>
      </c>
      <c r="G189" s="166">
        <v>0.05</v>
      </c>
    </row>
    <row r="190" spans="1:7" ht="15.75" thickBot="1">
      <c r="A190" s="165" t="s">
        <v>587</v>
      </c>
      <c r="B190" s="165" t="s">
        <v>588</v>
      </c>
      <c r="C190" s="165" t="s">
        <v>951</v>
      </c>
      <c r="D190" s="165" t="s">
        <v>263</v>
      </c>
      <c r="E190" s="166">
        <v>0.02</v>
      </c>
      <c r="F190" s="165" t="s">
        <v>243</v>
      </c>
      <c r="G190" s="166">
        <v>0.05</v>
      </c>
    </row>
    <row r="191" spans="1:7" ht="15.75" thickBot="1">
      <c r="A191" s="165" t="s">
        <v>589</v>
      </c>
      <c r="B191" s="165" t="s">
        <v>590</v>
      </c>
      <c r="C191" s="165" t="s">
        <v>958</v>
      </c>
      <c r="D191" s="165" t="s">
        <v>263</v>
      </c>
      <c r="E191" s="166">
        <v>0.02</v>
      </c>
      <c r="F191" s="165" t="s">
        <v>243</v>
      </c>
      <c r="G191" s="166">
        <v>0.05</v>
      </c>
    </row>
    <row r="192" spans="1:7" ht="15.75" thickBot="1">
      <c r="A192" s="165" t="s">
        <v>591</v>
      </c>
      <c r="B192" s="165" t="s">
        <v>592</v>
      </c>
      <c r="C192" s="165" t="s">
        <v>958</v>
      </c>
      <c r="D192" s="165" t="s">
        <v>263</v>
      </c>
      <c r="E192" s="166">
        <v>0.02</v>
      </c>
      <c r="F192" s="165" t="s">
        <v>243</v>
      </c>
      <c r="G192" s="166">
        <v>0.05</v>
      </c>
    </row>
    <row r="193" spans="1:7" ht="15.75" thickBot="1">
      <c r="A193" s="165" t="s">
        <v>1080</v>
      </c>
      <c r="B193" s="165" t="s">
        <v>1081</v>
      </c>
      <c r="C193" s="165" t="s">
        <v>1082</v>
      </c>
      <c r="D193" s="165" t="s">
        <v>249</v>
      </c>
      <c r="E193" s="166">
        <v>0.02</v>
      </c>
      <c r="F193" s="165" t="s">
        <v>243</v>
      </c>
      <c r="G193" s="166">
        <v>0.05</v>
      </c>
    </row>
    <row r="194" spans="1:7" ht="15.75" thickBot="1">
      <c r="A194" s="165" t="s">
        <v>593</v>
      </c>
      <c r="B194" s="165" t="s">
        <v>594</v>
      </c>
      <c r="C194" s="165" t="s">
        <v>951</v>
      </c>
      <c r="D194" s="165" t="s">
        <v>248</v>
      </c>
      <c r="E194" s="166">
        <v>0.01</v>
      </c>
      <c r="F194" s="165" t="s">
        <v>245</v>
      </c>
      <c r="G194" s="166">
        <v>0.03</v>
      </c>
    </row>
    <row r="195" spans="1:7" ht="15.75" thickBot="1">
      <c r="A195" s="165" t="s">
        <v>1083</v>
      </c>
      <c r="B195" s="165" t="s">
        <v>1084</v>
      </c>
      <c r="C195" s="165" t="s">
        <v>1085</v>
      </c>
      <c r="D195" s="165" t="s">
        <v>263</v>
      </c>
      <c r="E195" s="166">
        <v>0.02</v>
      </c>
      <c r="F195" s="165" t="s">
        <v>243</v>
      </c>
      <c r="G195" s="166">
        <v>0.05</v>
      </c>
    </row>
    <row r="196" spans="1:7" ht="15.75" thickBot="1">
      <c r="A196" s="165" t="s">
        <v>595</v>
      </c>
      <c r="B196" s="165" t="s">
        <v>596</v>
      </c>
      <c r="C196" s="165" t="s">
        <v>996</v>
      </c>
      <c r="D196" s="165" t="s">
        <v>248</v>
      </c>
      <c r="E196" s="166">
        <v>0.01</v>
      </c>
      <c r="F196" s="165" t="s">
        <v>250</v>
      </c>
      <c r="G196" s="166">
        <v>0.05</v>
      </c>
    </row>
    <row r="197" spans="1:7" ht="15.75" thickBot="1">
      <c r="A197" s="165" t="s">
        <v>597</v>
      </c>
      <c r="B197" s="165" t="s">
        <v>598</v>
      </c>
      <c r="C197" s="165" t="s">
        <v>1086</v>
      </c>
      <c r="D197" s="165" t="s">
        <v>248</v>
      </c>
      <c r="E197" s="166">
        <v>0.01</v>
      </c>
      <c r="F197" s="165" t="s">
        <v>250</v>
      </c>
      <c r="G197" s="166">
        <v>0.05</v>
      </c>
    </row>
    <row r="198" spans="1:7" ht="15.75" thickBot="1">
      <c r="A198" s="165" t="s">
        <v>599</v>
      </c>
      <c r="B198" s="165" t="s">
        <v>600</v>
      </c>
      <c r="C198" s="165" t="s">
        <v>951</v>
      </c>
      <c r="D198" s="165" t="s">
        <v>248</v>
      </c>
      <c r="E198" s="166">
        <v>0.01</v>
      </c>
      <c r="F198" s="165" t="s">
        <v>245</v>
      </c>
      <c r="G198" s="166">
        <v>0.03</v>
      </c>
    </row>
    <row r="199" spans="1:7" ht="15.75" thickBot="1">
      <c r="A199" s="165" t="s">
        <v>1087</v>
      </c>
      <c r="B199" s="165" t="s">
        <v>1088</v>
      </c>
      <c r="C199" s="165" t="s">
        <v>1089</v>
      </c>
      <c r="D199" s="165" t="s">
        <v>248</v>
      </c>
      <c r="E199" s="166">
        <v>0.01</v>
      </c>
      <c r="F199" s="165" t="s">
        <v>245</v>
      </c>
      <c r="G199" s="166">
        <v>0.03</v>
      </c>
    </row>
    <row r="200" spans="1:7" ht="15.75" thickBot="1">
      <c r="A200" s="165" t="s">
        <v>601</v>
      </c>
      <c r="B200" s="165" t="s">
        <v>602</v>
      </c>
      <c r="C200" s="165" t="s">
        <v>951</v>
      </c>
      <c r="D200" s="165" t="s">
        <v>263</v>
      </c>
      <c r="E200" s="166">
        <v>0.02</v>
      </c>
      <c r="F200" s="165" t="s">
        <v>243</v>
      </c>
      <c r="G200" s="166">
        <v>0.05</v>
      </c>
    </row>
    <row r="201" spans="1:7" ht="15.75" thickBot="1">
      <c r="A201" s="165" t="s">
        <v>603</v>
      </c>
      <c r="B201" s="165" t="s">
        <v>604</v>
      </c>
      <c r="C201" s="165" t="s">
        <v>958</v>
      </c>
      <c r="D201" s="165" t="s">
        <v>253</v>
      </c>
      <c r="E201" s="166">
        <v>0.01</v>
      </c>
      <c r="F201" s="165" t="s">
        <v>250</v>
      </c>
      <c r="G201" s="166">
        <v>0.05</v>
      </c>
    </row>
    <row r="202" spans="1:7" ht="15.75" thickBot="1">
      <c r="A202" s="165" t="s">
        <v>605</v>
      </c>
      <c r="B202" s="165" t="s">
        <v>606</v>
      </c>
      <c r="C202" s="165" t="s">
        <v>958</v>
      </c>
      <c r="D202" s="165" t="s">
        <v>248</v>
      </c>
      <c r="E202" s="166">
        <v>0.01</v>
      </c>
      <c r="F202" s="165" t="s">
        <v>250</v>
      </c>
      <c r="G202" s="166">
        <v>0.05</v>
      </c>
    </row>
    <row r="203" spans="1:7" ht="15.75" thickBot="1">
      <c r="A203" s="165" t="s">
        <v>607</v>
      </c>
      <c r="B203" s="165" t="s">
        <v>608</v>
      </c>
      <c r="C203" s="165" t="s">
        <v>958</v>
      </c>
      <c r="D203" s="165" t="s">
        <v>248</v>
      </c>
      <c r="E203" s="166">
        <v>0.01</v>
      </c>
      <c r="F203" s="165" t="s">
        <v>245</v>
      </c>
      <c r="G203" s="166">
        <v>0.03</v>
      </c>
    </row>
    <row r="204" spans="1:7" ht="15.75" thickBot="1">
      <c r="A204" s="165" t="s">
        <v>609</v>
      </c>
      <c r="B204" s="165" t="s">
        <v>610</v>
      </c>
      <c r="C204" s="165" t="s">
        <v>1090</v>
      </c>
      <c r="D204" s="165" t="s">
        <v>248</v>
      </c>
      <c r="E204" s="166">
        <v>0.01</v>
      </c>
      <c r="F204" s="165" t="s">
        <v>245</v>
      </c>
      <c r="G204" s="166">
        <v>0.03</v>
      </c>
    </row>
    <row r="205" spans="1:7" ht="15.75" thickBot="1">
      <c r="A205" s="165" t="s">
        <v>611</v>
      </c>
      <c r="B205" s="165" t="s">
        <v>612</v>
      </c>
      <c r="C205" s="165" t="s">
        <v>1091</v>
      </c>
      <c r="D205" s="165" t="s">
        <v>263</v>
      </c>
      <c r="E205" s="166">
        <v>0.02</v>
      </c>
      <c r="F205" s="165" t="s">
        <v>245</v>
      </c>
      <c r="G205" s="166">
        <v>0.03</v>
      </c>
    </row>
    <row r="206" spans="1:7" ht="15.75" thickBot="1">
      <c r="A206" s="165" t="s">
        <v>613</v>
      </c>
      <c r="B206" s="165" t="s">
        <v>1092</v>
      </c>
      <c r="C206" s="165" t="s">
        <v>1093</v>
      </c>
      <c r="D206" s="165" t="s">
        <v>248</v>
      </c>
      <c r="E206" s="166">
        <v>0.01</v>
      </c>
      <c r="F206" s="165" t="s">
        <v>250</v>
      </c>
      <c r="G206" s="166">
        <v>0.05</v>
      </c>
    </row>
    <row r="207" spans="1:7" ht="15.75" thickBot="1">
      <c r="A207" s="165" t="s">
        <v>615</v>
      </c>
      <c r="B207" s="165" t="s">
        <v>616</v>
      </c>
      <c r="C207" s="165" t="s">
        <v>1094</v>
      </c>
      <c r="D207" s="165" t="s">
        <v>248</v>
      </c>
      <c r="E207" s="166">
        <v>0.01</v>
      </c>
      <c r="F207" s="165" t="s">
        <v>245</v>
      </c>
      <c r="G207" s="166">
        <v>0.03</v>
      </c>
    </row>
    <row r="208" spans="1:7" ht="15.75" thickBot="1">
      <c r="A208" s="165" t="s">
        <v>1095</v>
      </c>
      <c r="B208" s="165" t="s">
        <v>618</v>
      </c>
      <c r="C208" s="165" t="s">
        <v>951</v>
      </c>
      <c r="D208" s="165" t="s">
        <v>253</v>
      </c>
      <c r="E208" s="166">
        <v>0.01</v>
      </c>
      <c r="F208" s="165" t="s">
        <v>245</v>
      </c>
      <c r="G208" s="166">
        <v>0.03</v>
      </c>
    </row>
    <row r="209" spans="1:7" ht="15.75" thickBot="1">
      <c r="A209" s="165" t="s">
        <v>1096</v>
      </c>
      <c r="B209" s="165" t="s">
        <v>1097</v>
      </c>
      <c r="C209" s="165" t="s">
        <v>1098</v>
      </c>
      <c r="D209" s="165" t="s">
        <v>248</v>
      </c>
      <c r="E209" s="166">
        <v>0.01</v>
      </c>
      <c r="F209" s="165" t="s">
        <v>250</v>
      </c>
      <c r="G209" s="166">
        <v>0.05</v>
      </c>
    </row>
    <row r="210" spans="1:7" ht="15.75" thickBot="1">
      <c r="A210" s="165" t="s">
        <v>619</v>
      </c>
      <c r="B210" s="165" t="s">
        <v>620</v>
      </c>
      <c r="C210" s="165" t="s">
        <v>951</v>
      </c>
      <c r="D210" s="165" t="s">
        <v>248</v>
      </c>
      <c r="E210" s="166">
        <v>0.01</v>
      </c>
      <c r="F210" s="165" t="s">
        <v>245</v>
      </c>
      <c r="G210" s="166">
        <v>0.01</v>
      </c>
    </row>
    <row r="211" spans="1:7" ht="15.75" thickBot="1">
      <c r="A211" s="165" t="s">
        <v>1099</v>
      </c>
      <c r="B211" s="165" t="s">
        <v>1100</v>
      </c>
      <c r="C211" s="165" t="s">
        <v>1101</v>
      </c>
      <c r="D211" s="165" t="s">
        <v>248</v>
      </c>
      <c r="E211" s="166">
        <v>0.01</v>
      </c>
      <c r="F211" s="165" t="s">
        <v>245</v>
      </c>
      <c r="G211" s="166">
        <v>0.03</v>
      </c>
    </row>
    <row r="212" spans="1:7" ht="15.75" thickBot="1">
      <c r="A212" s="165" t="s">
        <v>621</v>
      </c>
      <c r="B212" s="165" t="s">
        <v>622</v>
      </c>
      <c r="C212" s="165" t="s">
        <v>951</v>
      </c>
      <c r="D212" s="165" t="s">
        <v>253</v>
      </c>
      <c r="E212" s="166">
        <v>0.01</v>
      </c>
      <c r="F212" s="165" t="s">
        <v>250</v>
      </c>
      <c r="G212" s="166">
        <v>0.05</v>
      </c>
    </row>
    <row r="213" spans="1:7" ht="15.75" thickBot="1">
      <c r="A213" s="165" t="s">
        <v>623</v>
      </c>
      <c r="B213" s="165" t="s">
        <v>624</v>
      </c>
      <c r="C213" s="165" t="s">
        <v>1102</v>
      </c>
      <c r="D213" s="165" t="s">
        <v>248</v>
      </c>
      <c r="E213" s="166">
        <v>0.01</v>
      </c>
      <c r="F213" s="165" t="s">
        <v>250</v>
      </c>
      <c r="G213" s="166">
        <v>0.05</v>
      </c>
    </row>
    <row r="214" spans="1:7" ht="15.75" thickBot="1">
      <c r="A214" s="165" t="s">
        <v>625</v>
      </c>
      <c r="B214" s="165" t="s">
        <v>626</v>
      </c>
      <c r="C214" s="165" t="s">
        <v>1103</v>
      </c>
      <c r="D214" s="165" t="s">
        <v>248</v>
      </c>
      <c r="E214" s="166">
        <v>0.01</v>
      </c>
      <c r="F214" s="165" t="s">
        <v>245</v>
      </c>
      <c r="G214" s="166">
        <v>0.03</v>
      </c>
    </row>
    <row r="215" spans="1:7" ht="15.75" thickBot="1">
      <c r="A215" s="165" t="s">
        <v>1104</v>
      </c>
      <c r="B215" s="165" t="s">
        <v>1105</v>
      </c>
      <c r="C215" s="165" t="s">
        <v>1106</v>
      </c>
      <c r="D215" s="165" t="s">
        <v>253</v>
      </c>
      <c r="E215" s="166">
        <v>0.01</v>
      </c>
      <c r="F215" s="165" t="s">
        <v>250</v>
      </c>
      <c r="G215" s="166">
        <v>0.05</v>
      </c>
    </row>
    <row r="216" spans="1:7" ht="15.75" thickBot="1">
      <c r="A216" s="165" t="s">
        <v>627</v>
      </c>
      <c r="B216" s="165" t="s">
        <v>628</v>
      </c>
      <c r="C216" s="165" t="s">
        <v>951</v>
      </c>
      <c r="D216" s="165" t="s">
        <v>248</v>
      </c>
      <c r="E216" s="166">
        <v>0.01</v>
      </c>
      <c r="F216" s="165" t="s">
        <v>245</v>
      </c>
      <c r="G216" s="166">
        <v>0.03</v>
      </c>
    </row>
    <row r="217" spans="1:7" ht="15.75" thickBot="1">
      <c r="A217" s="165" t="s">
        <v>629</v>
      </c>
      <c r="B217" s="165" t="s">
        <v>630</v>
      </c>
      <c r="C217" s="165" t="s">
        <v>1107</v>
      </c>
      <c r="D217" s="165" t="s">
        <v>253</v>
      </c>
      <c r="E217" s="166">
        <v>0.01</v>
      </c>
      <c r="F217" s="165" t="s">
        <v>250</v>
      </c>
      <c r="G217" s="166">
        <v>0.05</v>
      </c>
    </row>
    <row r="218" spans="1:7" ht="15.75" thickBot="1">
      <c r="A218" s="165" t="s">
        <v>1108</v>
      </c>
      <c r="B218" s="165" t="s">
        <v>1109</v>
      </c>
      <c r="C218" s="165"/>
      <c r="D218" s="165" t="s">
        <v>253</v>
      </c>
      <c r="E218" s="166">
        <v>0.01</v>
      </c>
      <c r="F218" s="165" t="s">
        <v>250</v>
      </c>
      <c r="G218" s="166">
        <v>0.05</v>
      </c>
    </row>
    <row r="219" spans="1:7" ht="15.75" thickBot="1">
      <c r="A219" s="165" t="s">
        <v>631</v>
      </c>
      <c r="B219" s="165" t="s">
        <v>632</v>
      </c>
      <c r="C219" s="165" t="s">
        <v>1110</v>
      </c>
      <c r="D219" s="165" t="s">
        <v>253</v>
      </c>
      <c r="E219" s="166">
        <v>0.01</v>
      </c>
      <c r="F219" s="165" t="s">
        <v>250</v>
      </c>
      <c r="G219" s="166">
        <v>0.05</v>
      </c>
    </row>
    <row r="220" spans="1:7" ht="15.75" thickBot="1">
      <c r="A220" s="165" t="s">
        <v>1111</v>
      </c>
      <c r="B220" s="165" t="s">
        <v>1112</v>
      </c>
      <c r="C220" s="165" t="s">
        <v>1113</v>
      </c>
      <c r="D220" s="165" t="s">
        <v>248</v>
      </c>
      <c r="E220" s="166">
        <v>0.01</v>
      </c>
      <c r="F220" s="165" t="s">
        <v>250</v>
      </c>
      <c r="G220" s="166">
        <v>0.05</v>
      </c>
    </row>
    <row r="221" spans="1:7" ht="15.75" thickBot="1">
      <c r="A221" s="165" t="s">
        <v>1114</v>
      </c>
      <c r="B221" s="165" t="s">
        <v>1115</v>
      </c>
      <c r="C221" s="165" t="s">
        <v>1116</v>
      </c>
      <c r="D221" s="165" t="s">
        <v>248</v>
      </c>
      <c r="E221" s="166">
        <v>0.01</v>
      </c>
      <c r="F221" s="165" t="s">
        <v>245</v>
      </c>
      <c r="G221" s="166">
        <v>0.03</v>
      </c>
    </row>
    <row r="222" spans="1:7" ht="15.75" thickBot="1">
      <c r="A222" s="165" t="s">
        <v>633</v>
      </c>
      <c r="B222" s="165" t="s">
        <v>634</v>
      </c>
      <c r="C222" s="165" t="s">
        <v>951</v>
      </c>
      <c r="D222" s="165" t="s">
        <v>248</v>
      </c>
      <c r="E222" s="166">
        <v>0.01</v>
      </c>
      <c r="F222" s="165" t="s">
        <v>245</v>
      </c>
      <c r="G222" s="166">
        <v>0.03</v>
      </c>
    </row>
    <row r="223" spans="1:7" ht="15.75" thickBot="1">
      <c r="A223" s="165" t="s">
        <v>637</v>
      </c>
      <c r="B223" s="165" t="s">
        <v>638</v>
      </c>
      <c r="C223" s="165" t="s">
        <v>958</v>
      </c>
      <c r="D223" s="165" t="s">
        <v>248</v>
      </c>
      <c r="E223" s="166">
        <v>0.01</v>
      </c>
      <c r="F223" s="165" t="s">
        <v>245</v>
      </c>
      <c r="G223" s="166">
        <v>0.01</v>
      </c>
    </row>
    <row r="224" spans="1:7" ht="15.75" thickBot="1">
      <c r="A224" s="165" t="s">
        <v>639</v>
      </c>
      <c r="B224" s="165" t="s">
        <v>640</v>
      </c>
      <c r="C224" s="165" t="s">
        <v>951</v>
      </c>
      <c r="D224" s="165" t="s">
        <v>248</v>
      </c>
      <c r="E224" s="166">
        <v>0.01</v>
      </c>
      <c r="F224" s="165" t="s">
        <v>250</v>
      </c>
      <c r="G224" s="166">
        <v>0.05</v>
      </c>
    </row>
    <row r="225" spans="1:7" ht="15.75" thickBot="1">
      <c r="A225" s="165" t="s">
        <v>1117</v>
      </c>
      <c r="B225" s="165" t="s">
        <v>1118</v>
      </c>
      <c r="C225" s="165" t="s">
        <v>1119</v>
      </c>
      <c r="D225" s="165" t="s">
        <v>249</v>
      </c>
      <c r="E225" s="166">
        <v>0.02</v>
      </c>
      <c r="F225" s="165" t="s">
        <v>243</v>
      </c>
      <c r="G225" s="166">
        <v>0.05</v>
      </c>
    </row>
    <row r="226" spans="1:7" ht="15.75" thickBot="1">
      <c r="A226" s="165" t="s">
        <v>1120</v>
      </c>
      <c r="B226" s="165" t="s">
        <v>1121</v>
      </c>
      <c r="C226" s="165" t="s">
        <v>1122</v>
      </c>
      <c r="D226" s="165" t="s">
        <v>248</v>
      </c>
      <c r="E226" s="166">
        <v>0.01</v>
      </c>
      <c r="F226" s="165" t="s">
        <v>250</v>
      </c>
      <c r="G226" s="166">
        <v>0.05</v>
      </c>
    </row>
    <row r="227" spans="1:7" ht="15.75" thickBot="1">
      <c r="A227" s="165" t="s">
        <v>641</v>
      </c>
      <c r="B227" s="165" t="s">
        <v>642</v>
      </c>
      <c r="C227" s="165"/>
      <c r="D227" s="165"/>
      <c r="E227" s="166"/>
      <c r="F227" s="165"/>
      <c r="G227" s="166"/>
    </row>
    <row r="228" spans="1:7" ht="15.75" thickBot="1">
      <c r="A228" s="165" t="s">
        <v>643</v>
      </c>
      <c r="B228" s="165" t="s">
        <v>644</v>
      </c>
      <c r="C228" s="165" t="s">
        <v>1123</v>
      </c>
      <c r="D228" s="165" t="s">
        <v>248</v>
      </c>
      <c r="E228" s="166">
        <v>0.01</v>
      </c>
      <c r="F228" s="165" t="s">
        <v>250</v>
      </c>
      <c r="G228" s="166">
        <v>0.05</v>
      </c>
    </row>
    <row r="229" spans="1:7" ht="15.75" thickBot="1">
      <c r="A229" s="165" t="s">
        <v>645</v>
      </c>
      <c r="B229" s="165" t="s">
        <v>646</v>
      </c>
      <c r="C229" s="165" t="s">
        <v>951</v>
      </c>
      <c r="D229" s="165" t="s">
        <v>253</v>
      </c>
      <c r="E229" s="166">
        <v>0.01</v>
      </c>
      <c r="F229" s="165" t="s">
        <v>250</v>
      </c>
      <c r="G229" s="166">
        <v>0.05</v>
      </c>
    </row>
    <row r="230" spans="1:7" ht="15.75" thickBot="1">
      <c r="A230" s="165" t="s">
        <v>829</v>
      </c>
      <c r="B230" s="165" t="s">
        <v>830</v>
      </c>
      <c r="C230" s="165" t="s">
        <v>1124</v>
      </c>
      <c r="D230" s="165" t="s">
        <v>263</v>
      </c>
      <c r="E230" s="166">
        <v>0.02</v>
      </c>
      <c r="F230" s="165" t="s">
        <v>245</v>
      </c>
      <c r="G230" s="166">
        <v>0.03</v>
      </c>
    </row>
    <row r="231" spans="1:7" ht="15.75" thickBot="1">
      <c r="A231" s="165" t="s">
        <v>647</v>
      </c>
      <c r="B231" s="165" t="s">
        <v>648</v>
      </c>
      <c r="C231" s="165" t="s">
        <v>1125</v>
      </c>
      <c r="D231" s="165" t="s">
        <v>248</v>
      </c>
      <c r="E231" s="166">
        <v>0.01</v>
      </c>
      <c r="F231" s="165" t="s">
        <v>243</v>
      </c>
      <c r="G231" s="166">
        <v>0.05</v>
      </c>
    </row>
    <row r="232" spans="1:7" ht="15.75" thickBot="1">
      <c r="A232" s="165" t="s">
        <v>649</v>
      </c>
      <c r="B232" s="165" t="s">
        <v>650</v>
      </c>
      <c r="C232" s="165" t="s">
        <v>958</v>
      </c>
      <c r="D232" s="165" t="s">
        <v>249</v>
      </c>
      <c r="E232" s="166">
        <v>0.02</v>
      </c>
      <c r="F232" s="165" t="s">
        <v>243</v>
      </c>
      <c r="G232" s="166">
        <v>0.05</v>
      </c>
    </row>
    <row r="233" spans="1:7" ht="15.75" thickBot="1">
      <c r="A233" s="165" t="s">
        <v>651</v>
      </c>
      <c r="B233" s="165" t="s">
        <v>652</v>
      </c>
      <c r="C233" s="165" t="s">
        <v>951</v>
      </c>
      <c r="D233" s="165" t="s">
        <v>248</v>
      </c>
      <c r="E233" s="166">
        <v>0.01</v>
      </c>
      <c r="F233" s="165" t="s">
        <v>250</v>
      </c>
      <c r="G233" s="166">
        <v>0.05</v>
      </c>
    </row>
    <row r="234" spans="1:7" ht="15.75" thickBot="1">
      <c r="A234" s="165" t="s">
        <v>653</v>
      </c>
      <c r="B234" s="165" t="s">
        <v>654</v>
      </c>
      <c r="C234" s="165" t="s">
        <v>1126</v>
      </c>
      <c r="D234" s="165" t="s">
        <v>248</v>
      </c>
      <c r="E234" s="166">
        <v>0.01</v>
      </c>
      <c r="F234" s="165" t="s">
        <v>245</v>
      </c>
      <c r="G234" s="166">
        <v>0.03</v>
      </c>
    </row>
    <row r="235" spans="1:7" ht="15.75" thickBot="1">
      <c r="A235" s="165" t="s">
        <v>655</v>
      </c>
      <c r="B235" s="165" t="s">
        <v>656</v>
      </c>
      <c r="C235" s="165" t="s">
        <v>951</v>
      </c>
      <c r="D235" s="165" t="s">
        <v>248</v>
      </c>
      <c r="E235" s="166">
        <v>0.01</v>
      </c>
      <c r="F235" s="165" t="s">
        <v>245</v>
      </c>
      <c r="G235" s="166">
        <v>0.01</v>
      </c>
    </row>
    <row r="236" spans="1:7" ht="15.75" thickBot="1">
      <c r="A236" s="165" t="s">
        <v>657</v>
      </c>
      <c r="B236" s="165" t="s">
        <v>658</v>
      </c>
      <c r="C236" s="165" t="s">
        <v>1127</v>
      </c>
      <c r="D236" s="165" t="s">
        <v>248</v>
      </c>
      <c r="E236" s="166">
        <v>0.01</v>
      </c>
      <c r="F236" s="165" t="s">
        <v>250</v>
      </c>
      <c r="G236" s="166">
        <v>0.05</v>
      </c>
    </row>
    <row r="237" spans="1:7" ht="15.75" thickBot="1">
      <c r="A237" s="165" t="s">
        <v>659</v>
      </c>
      <c r="B237" s="165" t="s">
        <v>660</v>
      </c>
      <c r="C237" s="165"/>
      <c r="D237" s="165" t="s">
        <v>248</v>
      </c>
      <c r="E237" s="166">
        <v>0.01</v>
      </c>
      <c r="F237" s="165" t="s">
        <v>245</v>
      </c>
      <c r="G237" s="166">
        <v>0.03</v>
      </c>
    </row>
    <row r="238" spans="1:7" ht="15.75" thickBot="1">
      <c r="A238" s="165" t="s">
        <v>661</v>
      </c>
      <c r="B238" s="165" t="s">
        <v>662</v>
      </c>
      <c r="C238" s="165" t="s">
        <v>951</v>
      </c>
      <c r="D238" s="165" t="s">
        <v>248</v>
      </c>
      <c r="E238" s="166">
        <v>0.01</v>
      </c>
      <c r="F238" s="165" t="s">
        <v>245</v>
      </c>
      <c r="G238" s="166">
        <v>0.03</v>
      </c>
    </row>
    <row r="239" spans="1:7" ht="15.75" thickBot="1">
      <c r="A239" s="165" t="s">
        <v>1128</v>
      </c>
      <c r="B239" s="165" t="s">
        <v>1129</v>
      </c>
      <c r="C239" s="165" t="s">
        <v>1130</v>
      </c>
      <c r="D239" s="165" t="s">
        <v>263</v>
      </c>
      <c r="E239" s="166">
        <v>0.02</v>
      </c>
      <c r="F239" s="165" t="s">
        <v>243</v>
      </c>
      <c r="G239" s="166">
        <v>0.05</v>
      </c>
    </row>
    <row r="240" spans="1:7" ht="15.75" thickBot="1">
      <c r="A240" s="165" t="s">
        <v>663</v>
      </c>
      <c r="B240" s="165" t="s">
        <v>664</v>
      </c>
      <c r="C240" s="165" t="s">
        <v>951</v>
      </c>
      <c r="D240" s="165" t="s">
        <v>253</v>
      </c>
      <c r="E240" s="166">
        <v>0.01</v>
      </c>
      <c r="F240" s="165" t="s">
        <v>250</v>
      </c>
      <c r="G240" s="166">
        <v>0.05</v>
      </c>
    </row>
    <row r="241" spans="1:7" ht="15.75" thickBot="1">
      <c r="A241" s="165" t="s">
        <v>665</v>
      </c>
      <c r="B241" s="165" t="s">
        <v>666</v>
      </c>
      <c r="C241" s="165" t="s">
        <v>960</v>
      </c>
      <c r="D241" s="165" t="s">
        <v>248</v>
      </c>
      <c r="E241" s="166">
        <v>0.01</v>
      </c>
      <c r="F241" s="165" t="s">
        <v>250</v>
      </c>
      <c r="G241" s="166">
        <v>0.05</v>
      </c>
    </row>
    <row r="242" spans="1:7" ht="15.75" thickBot="1">
      <c r="A242" s="165" t="s">
        <v>667</v>
      </c>
      <c r="B242" s="165" t="s">
        <v>668</v>
      </c>
      <c r="C242" s="165" t="s">
        <v>1131</v>
      </c>
      <c r="D242" s="165" t="s">
        <v>248</v>
      </c>
      <c r="E242" s="166">
        <v>0.01</v>
      </c>
      <c r="F242" s="165" t="s">
        <v>245</v>
      </c>
      <c r="G242" s="166">
        <v>0.03</v>
      </c>
    </row>
    <row r="243" spans="1:7" ht="15.75" thickBot="1">
      <c r="A243" s="165" t="s">
        <v>669</v>
      </c>
      <c r="B243" s="165" t="s">
        <v>670</v>
      </c>
      <c r="C243" s="165" t="s">
        <v>1132</v>
      </c>
      <c r="D243" s="165" t="s">
        <v>248</v>
      </c>
      <c r="E243" s="166">
        <v>0.01</v>
      </c>
      <c r="F243" s="165" t="s">
        <v>250</v>
      </c>
      <c r="G243" s="166">
        <v>0.05</v>
      </c>
    </row>
    <row r="244" spans="1:7" ht="15.75" thickBot="1">
      <c r="A244" s="165" t="s">
        <v>671</v>
      </c>
      <c r="B244" s="165" t="s">
        <v>672</v>
      </c>
      <c r="C244" s="165" t="s">
        <v>951</v>
      </c>
      <c r="D244" s="165" t="s">
        <v>263</v>
      </c>
      <c r="E244" s="166">
        <v>0.02</v>
      </c>
      <c r="F244" s="165" t="s">
        <v>245</v>
      </c>
      <c r="G244" s="166">
        <v>0.03</v>
      </c>
    </row>
    <row r="245" spans="1:7" ht="15.75" thickBot="1">
      <c r="A245" s="165" t="s">
        <v>673</v>
      </c>
      <c r="B245" s="165" t="s">
        <v>674</v>
      </c>
      <c r="C245" s="165" t="s">
        <v>951</v>
      </c>
      <c r="D245" s="165" t="s">
        <v>248</v>
      </c>
      <c r="E245" s="166">
        <v>0.01</v>
      </c>
      <c r="F245" s="165" t="s">
        <v>245</v>
      </c>
      <c r="G245" s="166">
        <v>0.03</v>
      </c>
    </row>
    <row r="246" spans="1:7" ht="15.75" thickBot="1">
      <c r="A246" s="165" t="s">
        <v>675</v>
      </c>
      <c r="B246" s="165" t="s">
        <v>676</v>
      </c>
      <c r="C246" s="165" t="s">
        <v>1133</v>
      </c>
      <c r="D246" s="165" t="s">
        <v>248</v>
      </c>
      <c r="E246" s="166">
        <v>0.01</v>
      </c>
      <c r="F246" s="165" t="s">
        <v>250</v>
      </c>
      <c r="G246" s="166">
        <v>0.05</v>
      </c>
    </row>
    <row r="247" spans="1:7" ht="15.75" thickBot="1">
      <c r="A247" s="165" t="s">
        <v>677</v>
      </c>
      <c r="B247" s="165" t="s">
        <v>678</v>
      </c>
      <c r="C247" s="165" t="s">
        <v>1134</v>
      </c>
      <c r="D247" s="165" t="s">
        <v>253</v>
      </c>
      <c r="E247" s="166">
        <v>0.01</v>
      </c>
      <c r="F247" s="165" t="s">
        <v>250</v>
      </c>
      <c r="G247" s="166">
        <v>0.05</v>
      </c>
    </row>
    <row r="248" spans="1:7" ht="15.75" thickBot="1">
      <c r="A248" s="165" t="s">
        <v>1135</v>
      </c>
      <c r="B248" s="165" t="s">
        <v>680</v>
      </c>
      <c r="C248" s="165" t="s">
        <v>1136</v>
      </c>
      <c r="D248" s="165" t="s">
        <v>248</v>
      </c>
      <c r="E248" s="166">
        <v>0.01</v>
      </c>
      <c r="F248" s="165" t="s">
        <v>250</v>
      </c>
      <c r="G248" s="166">
        <v>0.05</v>
      </c>
    </row>
    <row r="249" spans="1:7" ht="15.75" thickBot="1">
      <c r="A249" s="165" t="s">
        <v>681</v>
      </c>
      <c r="B249" s="165" t="s">
        <v>682</v>
      </c>
      <c r="C249" s="165" t="s">
        <v>951</v>
      </c>
      <c r="D249" s="165" t="s">
        <v>248</v>
      </c>
      <c r="E249" s="166">
        <v>0.01</v>
      </c>
      <c r="F249" s="165" t="s">
        <v>250</v>
      </c>
      <c r="G249" s="166">
        <v>0.05</v>
      </c>
    </row>
    <row r="250" spans="1:7" ht="15.75" thickBot="1">
      <c r="A250" s="165" t="s">
        <v>683</v>
      </c>
      <c r="B250" s="165" t="s">
        <v>684</v>
      </c>
      <c r="C250" s="165" t="s">
        <v>1137</v>
      </c>
      <c r="D250" s="165" t="s">
        <v>248</v>
      </c>
      <c r="E250" s="166">
        <v>0.01</v>
      </c>
      <c r="F250" s="165" t="s">
        <v>250</v>
      </c>
      <c r="G250" s="166">
        <v>0.05</v>
      </c>
    </row>
    <row r="251" spans="1:7" ht="15.75" thickBot="1">
      <c r="A251" s="165" t="s">
        <v>685</v>
      </c>
      <c r="B251" s="165" t="s">
        <v>686</v>
      </c>
      <c r="C251" s="165" t="s">
        <v>1138</v>
      </c>
      <c r="D251" s="165" t="s">
        <v>248</v>
      </c>
      <c r="E251" s="166">
        <v>0.01</v>
      </c>
      <c r="F251" s="165" t="s">
        <v>250</v>
      </c>
      <c r="G251" s="166">
        <v>0.05</v>
      </c>
    </row>
    <row r="252" spans="1:7" ht="15.75" thickBot="1">
      <c r="A252" s="165" t="s">
        <v>687</v>
      </c>
      <c r="B252" s="165" t="s">
        <v>688</v>
      </c>
      <c r="C252" s="165" t="s">
        <v>951</v>
      </c>
      <c r="D252" s="165" t="s">
        <v>248</v>
      </c>
      <c r="E252" s="166">
        <v>0.01</v>
      </c>
      <c r="F252" s="165" t="s">
        <v>245</v>
      </c>
      <c r="G252" s="166">
        <v>0.03</v>
      </c>
    </row>
    <row r="253" spans="1:7" ht="15.75" thickBot="1">
      <c r="A253" s="165" t="s">
        <v>689</v>
      </c>
      <c r="B253" s="165" t="s">
        <v>690</v>
      </c>
      <c r="C253" s="165" t="s">
        <v>951</v>
      </c>
      <c r="D253" s="165" t="s">
        <v>263</v>
      </c>
      <c r="E253" s="166">
        <v>0.02</v>
      </c>
      <c r="F253" s="165" t="s">
        <v>243</v>
      </c>
      <c r="G253" s="166">
        <v>0.05</v>
      </c>
    </row>
    <row r="254" spans="1:7" ht="15.75" thickBot="1">
      <c r="A254" s="165" t="s">
        <v>691</v>
      </c>
      <c r="B254" s="165" t="s">
        <v>692</v>
      </c>
      <c r="C254" s="165" t="s">
        <v>1139</v>
      </c>
      <c r="D254" s="165" t="s">
        <v>248</v>
      </c>
      <c r="E254" s="166">
        <v>0.01</v>
      </c>
      <c r="F254" s="165" t="s">
        <v>245</v>
      </c>
      <c r="G254" s="166">
        <v>0.03</v>
      </c>
    </row>
    <row r="255" spans="1:7" ht="15.75" thickBot="1">
      <c r="A255" s="165" t="s">
        <v>693</v>
      </c>
      <c r="B255" s="165" t="s">
        <v>694</v>
      </c>
      <c r="C255" s="165" t="s">
        <v>951</v>
      </c>
      <c r="D255" s="165" t="s">
        <v>248</v>
      </c>
      <c r="E255" s="166">
        <v>0.01</v>
      </c>
      <c r="F255" s="165" t="s">
        <v>245</v>
      </c>
      <c r="G255" s="166">
        <v>0.03</v>
      </c>
    </row>
    <row r="256" spans="1:7" ht="15.75" thickBot="1">
      <c r="A256" s="165" t="s">
        <v>695</v>
      </c>
      <c r="B256" s="165" t="s">
        <v>696</v>
      </c>
      <c r="C256" s="165" t="s">
        <v>951</v>
      </c>
      <c r="D256" s="165" t="s">
        <v>249</v>
      </c>
      <c r="E256" s="166">
        <v>0.02</v>
      </c>
      <c r="F256" s="165" t="s">
        <v>250</v>
      </c>
      <c r="G256" s="166">
        <v>0.05</v>
      </c>
    </row>
    <row r="257" spans="1:7" ht="15.75" thickBot="1">
      <c r="A257" s="165" t="s">
        <v>697</v>
      </c>
      <c r="B257" s="165" t="s">
        <v>698</v>
      </c>
      <c r="C257" s="165" t="s">
        <v>958</v>
      </c>
      <c r="D257" s="165" t="s">
        <v>248</v>
      </c>
      <c r="E257" s="166">
        <v>0.01</v>
      </c>
      <c r="F257" s="165" t="s">
        <v>250</v>
      </c>
      <c r="G257" s="166">
        <v>0.05</v>
      </c>
    </row>
    <row r="258" spans="1:7" ht="15.75" thickBot="1">
      <c r="A258" s="165" t="s">
        <v>699</v>
      </c>
      <c r="B258" s="165" t="s">
        <v>700</v>
      </c>
      <c r="C258" s="165" t="s">
        <v>1140</v>
      </c>
      <c r="D258" s="165" t="s">
        <v>263</v>
      </c>
      <c r="E258" s="166">
        <v>0.02</v>
      </c>
      <c r="F258" s="165" t="s">
        <v>245</v>
      </c>
      <c r="G258" s="166">
        <v>0.03</v>
      </c>
    </row>
    <row r="259" spans="1:7" ht="15.75" thickBot="1">
      <c r="A259" s="165" t="s">
        <v>701</v>
      </c>
      <c r="B259" s="165" t="s">
        <v>702</v>
      </c>
      <c r="C259" s="165" t="s">
        <v>951</v>
      </c>
      <c r="D259" s="165" t="s">
        <v>253</v>
      </c>
      <c r="E259" s="166">
        <v>0.01</v>
      </c>
      <c r="F259" s="165" t="s">
        <v>250</v>
      </c>
      <c r="G259" s="166">
        <v>0.05</v>
      </c>
    </row>
    <row r="260" spans="1:7" ht="15.75" thickBot="1">
      <c r="A260" s="165" t="s">
        <v>703</v>
      </c>
      <c r="B260" s="165" t="s">
        <v>704</v>
      </c>
      <c r="C260" s="165" t="s">
        <v>1141</v>
      </c>
      <c r="D260" s="165" t="s">
        <v>256</v>
      </c>
      <c r="E260" s="166">
        <v>0.05</v>
      </c>
      <c r="F260" s="165"/>
      <c r="G260" s="165"/>
    </row>
    <row r="261" spans="1:7" ht="15.75" thickBot="1">
      <c r="A261" s="165" t="s">
        <v>705</v>
      </c>
      <c r="B261" s="165" t="s">
        <v>706</v>
      </c>
      <c r="C261" s="165" t="s">
        <v>958</v>
      </c>
      <c r="D261" s="165" t="s">
        <v>263</v>
      </c>
      <c r="E261" s="166">
        <v>0.02</v>
      </c>
      <c r="F261" s="165" t="s">
        <v>243</v>
      </c>
      <c r="G261" s="166">
        <v>0.05</v>
      </c>
    </row>
    <row r="262" spans="1:7" ht="15.75" thickBot="1">
      <c r="A262" s="165" t="s">
        <v>1142</v>
      </c>
      <c r="B262" s="165" t="s">
        <v>708</v>
      </c>
      <c r="C262" s="165" t="s">
        <v>958</v>
      </c>
      <c r="D262" s="165" t="s">
        <v>248</v>
      </c>
      <c r="E262" s="166">
        <v>0.01</v>
      </c>
      <c r="F262" s="165" t="s">
        <v>250</v>
      </c>
      <c r="G262" s="166">
        <v>0.05</v>
      </c>
    </row>
    <row r="263" spans="1:7" ht="15.75" thickBot="1">
      <c r="A263" s="165" t="s">
        <v>709</v>
      </c>
      <c r="B263" s="165" t="s">
        <v>710</v>
      </c>
      <c r="C263" s="165" t="s">
        <v>1143</v>
      </c>
      <c r="D263" s="165" t="s">
        <v>248</v>
      </c>
      <c r="E263" s="166">
        <v>0.01</v>
      </c>
      <c r="F263" s="165" t="s">
        <v>250</v>
      </c>
      <c r="G263" s="166">
        <v>0.05</v>
      </c>
    </row>
    <row r="264" spans="1:7" ht="15.75" thickBot="1">
      <c r="A264" s="165" t="s">
        <v>711</v>
      </c>
      <c r="B264" s="165" t="s">
        <v>712</v>
      </c>
      <c r="C264" s="165" t="s">
        <v>958</v>
      </c>
      <c r="D264" s="165" t="s">
        <v>253</v>
      </c>
      <c r="E264" s="166">
        <v>0.01</v>
      </c>
      <c r="F264" s="165" t="s">
        <v>250</v>
      </c>
      <c r="G264" s="166">
        <v>0.05</v>
      </c>
    </row>
    <row r="265" spans="1:7" ht="15.75" thickBot="1">
      <c r="A265" s="165" t="s">
        <v>713</v>
      </c>
      <c r="B265" s="165" t="s">
        <v>714</v>
      </c>
      <c r="C265" s="165" t="s">
        <v>951</v>
      </c>
      <c r="D265" s="165" t="s">
        <v>248</v>
      </c>
      <c r="E265" s="166">
        <v>0.01</v>
      </c>
      <c r="F265" s="165" t="s">
        <v>250</v>
      </c>
      <c r="G265" s="166">
        <v>0.05</v>
      </c>
    </row>
    <row r="266" spans="1:7" ht="15.75" thickBot="1">
      <c r="A266" s="165" t="s">
        <v>796</v>
      </c>
      <c r="B266" s="165" t="s">
        <v>797</v>
      </c>
      <c r="C266" s="165" t="s">
        <v>1144</v>
      </c>
      <c r="D266" s="165" t="s">
        <v>263</v>
      </c>
      <c r="E266" s="166">
        <v>0.02</v>
      </c>
      <c r="F266" s="165" t="s">
        <v>245</v>
      </c>
      <c r="G266" s="166">
        <v>0.03</v>
      </c>
    </row>
    <row r="267" spans="1:7" ht="15.75" thickBot="1">
      <c r="A267" s="165" t="s">
        <v>715</v>
      </c>
      <c r="B267" s="165" t="s">
        <v>716</v>
      </c>
      <c r="C267" s="165" t="s">
        <v>951</v>
      </c>
      <c r="D267" s="165" t="s">
        <v>263</v>
      </c>
      <c r="E267" s="166">
        <v>0.02</v>
      </c>
      <c r="F267" s="165" t="s">
        <v>245</v>
      </c>
      <c r="G267" s="166">
        <v>0.03</v>
      </c>
    </row>
    <row r="268" spans="1:7" ht="15.75" thickBot="1">
      <c r="A268" s="165" t="s">
        <v>717</v>
      </c>
      <c r="B268" s="165" t="s">
        <v>718</v>
      </c>
      <c r="C268" s="165" t="s">
        <v>951</v>
      </c>
      <c r="D268" s="165" t="s">
        <v>248</v>
      </c>
      <c r="E268" s="166">
        <v>0.01</v>
      </c>
      <c r="F268" s="165" t="s">
        <v>245</v>
      </c>
      <c r="G268" s="166">
        <v>0.03</v>
      </c>
    </row>
    <row r="269" spans="1:7" ht="15.75" thickBot="1">
      <c r="A269" s="165" t="s">
        <v>719</v>
      </c>
      <c r="B269" s="165" t="s">
        <v>720</v>
      </c>
      <c r="C269" s="165" t="s">
        <v>1145</v>
      </c>
      <c r="D269" s="165" t="s">
        <v>248</v>
      </c>
      <c r="E269" s="166">
        <v>0.01</v>
      </c>
      <c r="F269" s="165" t="s">
        <v>243</v>
      </c>
      <c r="G269" s="166">
        <v>0.05</v>
      </c>
    </row>
    <row r="270" spans="1:7" ht="15.75" thickBot="1">
      <c r="A270" s="165" t="s">
        <v>721</v>
      </c>
      <c r="B270" s="165" t="s">
        <v>722</v>
      </c>
      <c r="C270" s="165" t="s">
        <v>951</v>
      </c>
      <c r="D270" s="165" t="s">
        <v>248</v>
      </c>
      <c r="E270" s="166">
        <v>0.01</v>
      </c>
      <c r="F270" s="165" t="s">
        <v>245</v>
      </c>
      <c r="G270" s="166">
        <v>0.03</v>
      </c>
    </row>
    <row r="271" spans="1:7" ht="15.75" thickBot="1">
      <c r="A271" s="165" t="s">
        <v>723</v>
      </c>
      <c r="B271" s="165" t="s">
        <v>724</v>
      </c>
      <c r="C271" s="165" t="s">
        <v>951</v>
      </c>
      <c r="D271" s="165" t="s">
        <v>263</v>
      </c>
      <c r="E271" s="166">
        <v>0.02</v>
      </c>
      <c r="F271" s="165" t="s">
        <v>243</v>
      </c>
      <c r="G271" s="166">
        <v>0.05</v>
      </c>
    </row>
    <row r="272" spans="1:7" ht="15.75" thickBot="1">
      <c r="A272" s="165" t="s">
        <v>725</v>
      </c>
      <c r="B272" s="165" t="s">
        <v>726</v>
      </c>
      <c r="C272" s="165" t="s">
        <v>1146</v>
      </c>
      <c r="D272" s="165" t="s">
        <v>248</v>
      </c>
      <c r="E272" s="166">
        <v>0.01</v>
      </c>
      <c r="F272" s="165" t="s">
        <v>245</v>
      </c>
      <c r="G272" s="166">
        <v>0.03</v>
      </c>
    </row>
    <row r="273" spans="1:7" ht="15.75" thickBot="1">
      <c r="A273" s="165" t="s">
        <v>727</v>
      </c>
      <c r="B273" s="165" t="s">
        <v>728</v>
      </c>
      <c r="C273" s="165" t="s">
        <v>1147</v>
      </c>
      <c r="D273" s="165" t="s">
        <v>253</v>
      </c>
      <c r="E273" s="166">
        <v>0.01</v>
      </c>
      <c r="F273" s="165" t="s">
        <v>250</v>
      </c>
      <c r="G273" s="166">
        <v>0.05</v>
      </c>
    </row>
    <row r="274" spans="1:7" ht="15.75" thickBot="1">
      <c r="A274" s="165" t="s">
        <v>729</v>
      </c>
      <c r="B274" s="165" t="s">
        <v>730</v>
      </c>
      <c r="C274" s="165" t="s">
        <v>951</v>
      </c>
      <c r="D274" s="165" t="s">
        <v>263</v>
      </c>
      <c r="E274" s="166">
        <v>0.02</v>
      </c>
      <c r="F274" s="165" t="s">
        <v>250</v>
      </c>
      <c r="G274" s="166">
        <v>0.05</v>
      </c>
    </row>
    <row r="275" spans="1:7" ht="15.75" thickBot="1">
      <c r="A275" s="165" t="s">
        <v>731</v>
      </c>
      <c r="B275" s="165" t="s">
        <v>732</v>
      </c>
      <c r="C275" s="165" t="s">
        <v>1148</v>
      </c>
      <c r="D275" s="165" t="s">
        <v>248</v>
      </c>
      <c r="E275" s="166">
        <v>0.01</v>
      </c>
      <c r="F275" s="165" t="s">
        <v>250</v>
      </c>
      <c r="G275" s="166">
        <v>0.05</v>
      </c>
    </row>
    <row r="276" spans="1:7" ht="15.75" thickBot="1">
      <c r="A276" s="165" t="s">
        <v>733</v>
      </c>
      <c r="B276" s="165" t="s">
        <v>734</v>
      </c>
      <c r="C276" s="165" t="s">
        <v>951</v>
      </c>
      <c r="D276" s="165" t="s">
        <v>248</v>
      </c>
      <c r="E276" s="166">
        <v>0.01</v>
      </c>
      <c r="F276" s="165" t="s">
        <v>245</v>
      </c>
      <c r="G276" s="166">
        <v>0.03</v>
      </c>
    </row>
    <row r="277" spans="1:7" ht="15.75" thickBot="1">
      <c r="A277" s="165" t="s">
        <v>735</v>
      </c>
      <c r="B277" s="165" t="s">
        <v>736</v>
      </c>
      <c r="C277" s="165" t="s">
        <v>1149</v>
      </c>
      <c r="D277" s="165" t="s">
        <v>248</v>
      </c>
      <c r="E277" s="166">
        <v>0.01</v>
      </c>
      <c r="F277" s="165" t="s">
        <v>250</v>
      </c>
      <c r="G277" s="166">
        <v>0.05</v>
      </c>
    </row>
    <row r="278" spans="1:7" ht="15.75" thickBot="1">
      <c r="A278" s="165" t="s">
        <v>737</v>
      </c>
      <c r="B278" s="165" t="s">
        <v>738</v>
      </c>
      <c r="C278" s="165" t="s">
        <v>1150</v>
      </c>
      <c r="D278" s="165" t="s">
        <v>248</v>
      </c>
      <c r="E278" s="166">
        <v>0.01</v>
      </c>
      <c r="F278" s="165" t="s">
        <v>245</v>
      </c>
      <c r="G278" s="166">
        <v>0.03</v>
      </c>
    </row>
    <row r="279" spans="1:7" ht="15.75" thickBot="1">
      <c r="A279" s="165" t="s">
        <v>739</v>
      </c>
      <c r="B279" s="165" t="s">
        <v>740</v>
      </c>
      <c r="C279" s="165" t="s">
        <v>951</v>
      </c>
      <c r="D279" s="165" t="s">
        <v>248</v>
      </c>
      <c r="E279" s="166">
        <v>0.01</v>
      </c>
      <c r="F279" s="165" t="s">
        <v>245</v>
      </c>
      <c r="G279" s="166">
        <v>0.03</v>
      </c>
    </row>
    <row r="280" spans="1:7" ht="15.75" thickBot="1">
      <c r="A280" s="165" t="s">
        <v>741</v>
      </c>
      <c r="B280" s="165" t="s">
        <v>742</v>
      </c>
      <c r="C280" s="165" t="s">
        <v>951</v>
      </c>
      <c r="D280" s="165" t="s">
        <v>263</v>
      </c>
      <c r="E280" s="166">
        <v>0.02</v>
      </c>
      <c r="F280" s="165" t="s">
        <v>245</v>
      </c>
      <c r="G280" s="166">
        <v>0.03</v>
      </c>
    </row>
    <row r="281" spans="1:7" ht="15.75" thickBot="1">
      <c r="A281" s="165" t="s">
        <v>743</v>
      </c>
      <c r="B281" s="165" t="s">
        <v>744</v>
      </c>
      <c r="C281" s="165" t="s">
        <v>951</v>
      </c>
      <c r="D281" s="165" t="s">
        <v>249</v>
      </c>
      <c r="E281" s="166">
        <v>0.02</v>
      </c>
      <c r="F281" s="165" t="s">
        <v>243</v>
      </c>
      <c r="G281" s="166">
        <v>0.05</v>
      </c>
    </row>
    <row r="282" spans="1:7" ht="15.75" thickBot="1">
      <c r="A282" s="165" t="s">
        <v>745</v>
      </c>
      <c r="B282" s="165" t="s">
        <v>746</v>
      </c>
      <c r="C282" s="165" t="s">
        <v>951</v>
      </c>
      <c r="D282" s="165" t="s">
        <v>248</v>
      </c>
      <c r="E282" s="166">
        <v>0.01</v>
      </c>
      <c r="F282" s="165" t="s">
        <v>250</v>
      </c>
      <c r="G282" s="166">
        <v>0.05</v>
      </c>
    </row>
    <row r="283" spans="1:7" ht="15.75" thickBot="1">
      <c r="A283" s="165" t="s">
        <v>747</v>
      </c>
      <c r="B283" s="165" t="s">
        <v>748</v>
      </c>
      <c r="C283" s="165" t="s">
        <v>958</v>
      </c>
      <c r="D283" s="165" t="s">
        <v>248</v>
      </c>
      <c r="E283" s="166">
        <v>0.01</v>
      </c>
      <c r="F283" s="165" t="s">
        <v>250</v>
      </c>
      <c r="G283" s="166">
        <v>0.05</v>
      </c>
    </row>
    <row r="284" spans="1:7" ht="15.75" thickBot="1">
      <c r="A284" s="165" t="s">
        <v>1151</v>
      </c>
      <c r="B284" s="165" t="s">
        <v>1152</v>
      </c>
      <c r="C284" s="165" t="s">
        <v>1153</v>
      </c>
      <c r="D284" s="165" t="s">
        <v>248</v>
      </c>
      <c r="E284" s="166">
        <v>0.01</v>
      </c>
      <c r="F284" s="165" t="s">
        <v>245</v>
      </c>
      <c r="G284" s="166">
        <v>0.03</v>
      </c>
    </row>
    <row r="285" spans="1:7" ht="15.75" thickBot="1">
      <c r="A285" s="165" t="s">
        <v>1154</v>
      </c>
      <c r="B285" s="165" t="s">
        <v>1155</v>
      </c>
      <c r="C285" s="165" t="s">
        <v>1156</v>
      </c>
      <c r="D285" s="165" t="s">
        <v>248</v>
      </c>
      <c r="E285" s="166">
        <v>0.01</v>
      </c>
      <c r="F285" s="165" t="s">
        <v>250</v>
      </c>
      <c r="G285" s="166">
        <v>0.05</v>
      </c>
    </row>
    <row r="286" spans="1:7" ht="15.75" thickBot="1">
      <c r="A286" s="165" t="s">
        <v>749</v>
      </c>
      <c r="B286" s="165" t="s">
        <v>750</v>
      </c>
      <c r="C286" s="165" t="s">
        <v>1157</v>
      </c>
      <c r="D286" s="165" t="s">
        <v>248</v>
      </c>
      <c r="E286" s="166">
        <v>0.01</v>
      </c>
      <c r="F286" s="165" t="s">
        <v>250</v>
      </c>
      <c r="G286" s="166">
        <v>0.05</v>
      </c>
    </row>
    <row r="287" spans="1:7" ht="15.75" thickBot="1">
      <c r="A287" s="165" t="s">
        <v>751</v>
      </c>
      <c r="B287" s="165" t="s">
        <v>752</v>
      </c>
      <c r="C287" s="165" t="s">
        <v>951</v>
      </c>
      <c r="D287" s="165" t="s">
        <v>248</v>
      </c>
      <c r="E287" s="166">
        <v>0.01</v>
      </c>
      <c r="F287" s="165" t="s">
        <v>250</v>
      </c>
      <c r="G287" s="166">
        <v>0.05</v>
      </c>
    </row>
    <row r="288" spans="1:7" ht="15.75" thickBot="1">
      <c r="A288" s="165" t="s">
        <v>753</v>
      </c>
      <c r="B288" s="165" t="s">
        <v>754</v>
      </c>
      <c r="C288" s="165" t="s">
        <v>1158</v>
      </c>
      <c r="D288" s="165" t="s">
        <v>248</v>
      </c>
      <c r="E288" s="166">
        <v>0.01</v>
      </c>
      <c r="F288" s="165" t="s">
        <v>250</v>
      </c>
      <c r="G288" s="166">
        <v>0.05</v>
      </c>
    </row>
    <row r="289" spans="1:7" ht="15.75" thickBot="1">
      <c r="A289" s="165" t="s">
        <v>755</v>
      </c>
      <c r="B289" s="165" t="s">
        <v>756</v>
      </c>
      <c r="C289" s="165" t="s">
        <v>1159</v>
      </c>
      <c r="D289" s="165" t="s">
        <v>263</v>
      </c>
      <c r="E289" s="166">
        <v>0.02</v>
      </c>
      <c r="F289" s="165" t="s">
        <v>245</v>
      </c>
      <c r="G289" s="166">
        <v>0.03</v>
      </c>
    </row>
    <row r="290" spans="1:7" ht="15.75" thickBot="1">
      <c r="A290" s="165" t="s">
        <v>757</v>
      </c>
      <c r="B290" s="165" t="s">
        <v>758</v>
      </c>
      <c r="C290" s="165" t="s">
        <v>951</v>
      </c>
      <c r="D290" s="165" t="s">
        <v>248</v>
      </c>
      <c r="E290" s="166">
        <v>0.01</v>
      </c>
      <c r="F290" s="165" t="s">
        <v>250</v>
      </c>
      <c r="G290" s="166">
        <v>0.05</v>
      </c>
    </row>
    <row r="291" spans="1:7" ht="15.75" thickBot="1">
      <c r="A291" s="165" t="s">
        <v>759</v>
      </c>
      <c r="B291" s="165" t="s">
        <v>760</v>
      </c>
      <c r="C291" s="165" t="s">
        <v>1160</v>
      </c>
      <c r="D291" s="165" t="s">
        <v>248</v>
      </c>
      <c r="E291" s="166">
        <v>0.01</v>
      </c>
      <c r="F291" s="165" t="s">
        <v>245</v>
      </c>
      <c r="G291" s="166">
        <v>0.03</v>
      </c>
    </row>
    <row r="292" spans="1:7" ht="15.75" thickBot="1">
      <c r="A292" s="165" t="s">
        <v>761</v>
      </c>
      <c r="B292" s="165" t="s">
        <v>762</v>
      </c>
      <c r="C292" s="165" t="s">
        <v>951</v>
      </c>
      <c r="D292" s="165" t="s">
        <v>253</v>
      </c>
      <c r="E292" s="166">
        <v>0.01</v>
      </c>
      <c r="F292" s="165" t="s">
        <v>250</v>
      </c>
      <c r="G292" s="166">
        <v>0.05</v>
      </c>
    </row>
    <row r="293" spans="1:7" ht="15.75" thickBot="1">
      <c r="A293" s="165" t="s">
        <v>763</v>
      </c>
      <c r="B293" s="165" t="s">
        <v>764</v>
      </c>
      <c r="C293" s="165" t="s">
        <v>1159</v>
      </c>
      <c r="D293" s="165" t="s">
        <v>253</v>
      </c>
      <c r="E293" s="166">
        <v>0.01</v>
      </c>
      <c r="F293" s="165" t="s">
        <v>250</v>
      </c>
      <c r="G293" s="166">
        <v>0.05</v>
      </c>
    </row>
    <row r="294" spans="1:7" ht="15.75" thickBot="1">
      <c r="A294" s="165" t="s">
        <v>765</v>
      </c>
      <c r="B294" s="165" t="s">
        <v>766</v>
      </c>
      <c r="C294" s="165" t="s">
        <v>1161</v>
      </c>
      <c r="D294" s="165" t="s">
        <v>253</v>
      </c>
      <c r="E294" s="166">
        <v>0.01</v>
      </c>
      <c r="F294" s="165" t="s">
        <v>245</v>
      </c>
      <c r="G294" s="166">
        <v>0.03</v>
      </c>
    </row>
    <row r="295" spans="1:7" ht="15.75" thickBot="1">
      <c r="A295" s="165" t="s">
        <v>767</v>
      </c>
      <c r="B295" s="165" t="s">
        <v>768</v>
      </c>
      <c r="C295" s="165" t="s">
        <v>958</v>
      </c>
      <c r="D295" s="165" t="s">
        <v>248</v>
      </c>
      <c r="E295" s="166">
        <v>0.01</v>
      </c>
      <c r="F295" s="165" t="s">
        <v>250</v>
      </c>
      <c r="G295" s="166">
        <v>0.05</v>
      </c>
    </row>
    <row r="296" spans="1:7" ht="15.75" thickBot="1">
      <c r="A296" s="165" t="s">
        <v>769</v>
      </c>
      <c r="B296" s="165" t="s">
        <v>770</v>
      </c>
      <c r="C296" s="165" t="s">
        <v>958</v>
      </c>
      <c r="D296" s="165" t="s">
        <v>248</v>
      </c>
      <c r="E296" s="166">
        <v>0.01</v>
      </c>
      <c r="F296" s="165" t="s">
        <v>250</v>
      </c>
      <c r="G296" s="166">
        <v>0.05</v>
      </c>
    </row>
    <row r="297" spans="1:7" ht="15.75" thickBot="1">
      <c r="A297" s="165" t="s">
        <v>771</v>
      </c>
      <c r="B297" s="165" t="s">
        <v>772</v>
      </c>
      <c r="C297" s="165" t="s">
        <v>951</v>
      </c>
      <c r="D297" s="165" t="s">
        <v>248</v>
      </c>
      <c r="E297" s="166">
        <v>0.01</v>
      </c>
      <c r="F297" s="165" t="s">
        <v>243</v>
      </c>
      <c r="G297" s="166">
        <v>0.05</v>
      </c>
    </row>
    <row r="298" spans="1:7" ht="15.75" thickBot="1">
      <c r="A298" s="165" t="s">
        <v>771</v>
      </c>
      <c r="B298" s="165" t="s">
        <v>773</v>
      </c>
      <c r="C298" s="165" t="s">
        <v>951</v>
      </c>
      <c r="D298" s="165" t="s">
        <v>242</v>
      </c>
      <c r="E298" s="166">
        <v>0.02</v>
      </c>
      <c r="F298" s="165" t="s">
        <v>243</v>
      </c>
      <c r="G298" s="166">
        <v>0.05</v>
      </c>
    </row>
    <row r="299" spans="1:7" ht="15.75" thickBot="1">
      <c r="A299" s="165" t="s">
        <v>774</v>
      </c>
      <c r="B299" s="165" t="s">
        <v>775</v>
      </c>
      <c r="C299" s="165" t="s">
        <v>1162</v>
      </c>
      <c r="D299" s="165" t="s">
        <v>249</v>
      </c>
      <c r="E299" s="166">
        <v>0.02</v>
      </c>
      <c r="F299" s="165" t="s">
        <v>245</v>
      </c>
      <c r="G299" s="166">
        <v>0.03</v>
      </c>
    </row>
    <row r="300" spans="1:7" ht="15.75" thickBot="1">
      <c r="A300" s="165" t="s">
        <v>776</v>
      </c>
      <c r="B300" s="165" t="s">
        <v>777</v>
      </c>
      <c r="C300" s="165" t="s">
        <v>958</v>
      </c>
      <c r="D300" s="165" t="s">
        <v>248</v>
      </c>
      <c r="E300" s="166">
        <v>0.01</v>
      </c>
      <c r="F300" s="165" t="s">
        <v>245</v>
      </c>
      <c r="G300" s="166">
        <v>0.03</v>
      </c>
    </row>
    <row r="301" spans="1:7" ht="15.75" thickBot="1">
      <c r="A301" s="165" t="s">
        <v>778</v>
      </c>
      <c r="B301" s="165" t="s">
        <v>779</v>
      </c>
      <c r="C301" s="165" t="s">
        <v>1163</v>
      </c>
      <c r="D301" s="165" t="s">
        <v>248</v>
      </c>
      <c r="E301" s="166">
        <v>0.01</v>
      </c>
      <c r="F301" s="165" t="s">
        <v>245</v>
      </c>
      <c r="G301" s="166">
        <v>0.03</v>
      </c>
    </row>
    <row r="302" spans="1:7" ht="15.75" thickBot="1">
      <c r="A302" s="165" t="s">
        <v>780</v>
      </c>
      <c r="B302" s="165" t="s">
        <v>781</v>
      </c>
      <c r="C302" s="165" t="s">
        <v>1164</v>
      </c>
      <c r="D302" s="165" t="s">
        <v>248</v>
      </c>
      <c r="E302" s="166">
        <v>0.01</v>
      </c>
      <c r="F302" s="165" t="s">
        <v>245</v>
      </c>
      <c r="G302" s="166">
        <v>0.03</v>
      </c>
    </row>
    <row r="303" spans="1:7" ht="15.75" thickBot="1">
      <c r="A303" s="165" t="s">
        <v>782</v>
      </c>
      <c r="B303" s="165" t="s">
        <v>783</v>
      </c>
      <c r="C303" s="165" t="s">
        <v>1165</v>
      </c>
      <c r="D303" s="165" t="s">
        <v>248</v>
      </c>
      <c r="E303" s="166">
        <v>0.01</v>
      </c>
      <c r="F303" s="165" t="s">
        <v>245</v>
      </c>
      <c r="G303" s="166">
        <v>0.03</v>
      </c>
    </row>
    <row r="304" spans="1:7" ht="15.75" thickBot="1">
      <c r="A304" s="165" t="s">
        <v>784</v>
      </c>
      <c r="B304" s="165" t="s">
        <v>785</v>
      </c>
      <c r="C304" s="165" t="s">
        <v>951</v>
      </c>
      <c r="D304" s="165" t="s">
        <v>253</v>
      </c>
      <c r="E304" s="166">
        <v>0.01</v>
      </c>
      <c r="F304" s="165" t="s">
        <v>250</v>
      </c>
      <c r="G304" s="166">
        <v>0.05</v>
      </c>
    </row>
    <row r="305" spans="1:7" ht="15.75" thickBot="1">
      <c r="A305" s="165" t="s">
        <v>786</v>
      </c>
      <c r="B305" s="165" t="s">
        <v>787</v>
      </c>
      <c r="C305" s="165"/>
      <c r="D305" s="165" t="s">
        <v>248</v>
      </c>
      <c r="E305" s="166">
        <v>0.01</v>
      </c>
      <c r="F305" s="165" t="s">
        <v>245</v>
      </c>
      <c r="G305" s="166">
        <v>0.03</v>
      </c>
    </row>
    <row r="306" spans="1:7" ht="15.75" thickBot="1">
      <c r="A306" s="165" t="s">
        <v>788</v>
      </c>
      <c r="B306" s="165" t="s">
        <v>789</v>
      </c>
      <c r="C306" s="165" t="s">
        <v>951</v>
      </c>
      <c r="D306" s="165" t="s">
        <v>263</v>
      </c>
      <c r="E306" s="166">
        <v>0.02</v>
      </c>
      <c r="F306" s="165" t="s">
        <v>245</v>
      </c>
      <c r="G306" s="166">
        <v>0.03</v>
      </c>
    </row>
    <row r="307" spans="1:7" ht="15.75" thickBot="1">
      <c r="A307" s="165" t="s">
        <v>790</v>
      </c>
      <c r="B307" s="165" t="s">
        <v>791</v>
      </c>
      <c r="C307" s="165" t="s">
        <v>1166</v>
      </c>
      <c r="D307" s="165" t="s">
        <v>248</v>
      </c>
      <c r="E307" s="166">
        <v>0.01</v>
      </c>
      <c r="F307" s="165" t="s">
        <v>245</v>
      </c>
      <c r="G307" s="166">
        <v>0.03</v>
      </c>
    </row>
    <row r="308" spans="1:7" ht="15.75" thickBot="1">
      <c r="A308" s="165" t="s">
        <v>792</v>
      </c>
      <c r="B308" s="165" t="s">
        <v>793</v>
      </c>
      <c r="C308" s="165" t="s">
        <v>1167</v>
      </c>
      <c r="D308" s="165" t="s">
        <v>248</v>
      </c>
      <c r="E308" s="166">
        <v>0.01</v>
      </c>
      <c r="F308" s="165" t="s">
        <v>245</v>
      </c>
      <c r="G308" s="166">
        <v>0.03</v>
      </c>
    </row>
    <row r="309" spans="1:7" ht="15.75" thickBot="1">
      <c r="A309" s="165" t="s">
        <v>794</v>
      </c>
      <c r="B309" s="165" t="s">
        <v>795</v>
      </c>
      <c r="C309" s="165" t="s">
        <v>1168</v>
      </c>
      <c r="D309" s="165" t="s">
        <v>248</v>
      </c>
      <c r="E309" s="166">
        <v>0.01</v>
      </c>
      <c r="F309" s="165" t="s">
        <v>245</v>
      </c>
      <c r="G309" s="166">
        <v>0.03</v>
      </c>
    </row>
    <row r="310" spans="1:7" ht="15.75" thickBot="1">
      <c r="A310" s="165" t="s">
        <v>1169</v>
      </c>
      <c r="B310" s="165" t="s">
        <v>1170</v>
      </c>
      <c r="C310" s="165" t="s">
        <v>1171</v>
      </c>
      <c r="D310" s="165" t="s">
        <v>253</v>
      </c>
      <c r="E310" s="166">
        <v>0.01</v>
      </c>
      <c r="F310" s="165" t="s">
        <v>250</v>
      </c>
      <c r="G310" s="166">
        <v>0.05</v>
      </c>
    </row>
    <row r="311" spans="1:7" ht="15.75" thickBot="1">
      <c r="A311" s="165" t="s">
        <v>1172</v>
      </c>
      <c r="B311" s="165" t="s">
        <v>1173</v>
      </c>
      <c r="C311" s="165" t="s">
        <v>1174</v>
      </c>
      <c r="D311" s="165" t="s">
        <v>263</v>
      </c>
      <c r="E311" s="166">
        <v>0.02</v>
      </c>
      <c r="F311" s="165" t="s">
        <v>245</v>
      </c>
      <c r="G311" s="166">
        <v>0.03</v>
      </c>
    </row>
    <row r="312" spans="1:7" ht="15.75" thickBot="1">
      <c r="A312" s="165" t="s">
        <v>1175</v>
      </c>
      <c r="B312" s="165" t="s">
        <v>1176</v>
      </c>
      <c r="C312" s="165" t="s">
        <v>1177</v>
      </c>
      <c r="D312" s="165" t="s">
        <v>263</v>
      </c>
      <c r="E312" s="166">
        <v>0.02</v>
      </c>
      <c r="F312" s="165" t="s">
        <v>243</v>
      </c>
      <c r="G312" s="166">
        <v>0.05</v>
      </c>
    </row>
    <row r="313" spans="1:7" ht="15.75" thickBot="1">
      <c r="A313" s="165" t="s">
        <v>1178</v>
      </c>
      <c r="B313" s="165" t="s">
        <v>1179</v>
      </c>
      <c r="C313" s="165" t="s">
        <v>1180</v>
      </c>
      <c r="D313" s="165" t="s">
        <v>248</v>
      </c>
      <c r="E313" s="166">
        <v>0.01</v>
      </c>
      <c r="F313" s="165" t="s">
        <v>245</v>
      </c>
      <c r="G313" s="166">
        <v>0.03</v>
      </c>
    </row>
    <row r="314" spans="1:7">
      <c r="A314" t="str">
        <f>IF(Supplier!A280="","",Supplier!A280)</f>
        <v>NA</v>
      </c>
      <c r="B314" t="str">
        <f>IF(Supplier!B280="","",Supplier!B280)</f>
        <v>PLDT INC</v>
      </c>
      <c r="C314" t="str">
        <f>IF(Supplier!C280="","",Supplier!C280)</f>
        <v/>
      </c>
      <c r="D314" t="str">
        <f>IF(Supplier!D280="","",Supplier!D280)</f>
        <v/>
      </c>
      <c r="E314" t="str">
        <f>IF(Supplier!E280="","",Supplier!E280)</f>
        <v/>
      </c>
      <c r="F314" t="str">
        <f>IF(Supplier!F280="","",Supplier!F280)</f>
        <v/>
      </c>
      <c r="G314" t="str">
        <f>IF(Supplier!G280="","",Supplier!G280)</f>
        <v/>
      </c>
    </row>
    <row r="315" spans="1:7">
      <c r="A315" t="str">
        <f>IF(Supplier!A281="","",Supplier!A281)</f>
        <v>265-068-049-0000</v>
      </c>
      <c r="B315" t="str">
        <f>IF(Supplier!B281="","",Supplier!B281)</f>
        <v>QUADCORE ELECTRICAL INSTALLATION SERVICES</v>
      </c>
      <c r="C315" t="str">
        <f>IF(Supplier!C281="","",Supplier!C281)</f>
        <v/>
      </c>
      <c r="D315" t="str">
        <f>IF(Supplier!D281="","",Supplier!D281)</f>
        <v>WC157</v>
      </c>
      <c r="E315">
        <f>IF(Supplier!E281="","",Supplier!E281)</f>
        <v>0.02</v>
      </c>
      <c r="F315" t="str">
        <f>IF(Supplier!F281="","",Supplier!F281)</f>
        <v>WB080</v>
      </c>
      <c r="G315">
        <f>IF(Supplier!G281="","",Supplier!G281)</f>
        <v>0.03</v>
      </c>
    </row>
    <row r="316" spans="1:7">
      <c r="A316" t="str">
        <f>IF(Supplier!A282="","",Supplier!A282)</f>
        <v>725-397-437-0000</v>
      </c>
      <c r="B316" t="str">
        <f>IF(Supplier!B282="","",Supplier!B282)</f>
        <v>KOREYUM'S FOOD SERVICES</v>
      </c>
      <c r="C316" t="str">
        <f>IF(Supplier!C282="","",Supplier!C282)</f>
        <v/>
      </c>
      <c r="D316" t="str">
        <f>IF(Supplier!D282="","",Supplier!D282)</f>
        <v>WC157</v>
      </c>
      <c r="E316">
        <f>IF(Supplier!E282="","",Supplier!E282)</f>
        <v>0.02</v>
      </c>
      <c r="F316" t="str">
        <f>IF(Supplier!F282="","",Supplier!F282)</f>
        <v>WB080</v>
      </c>
      <c r="G316">
        <f>IF(Supplier!G282="","",Supplier!G282)</f>
        <v>0.03</v>
      </c>
    </row>
    <row r="317" spans="1:7">
      <c r="A317" t="str">
        <f>IF(Supplier!A283="","",Supplier!A283)</f>
        <v/>
      </c>
      <c r="B317" t="str">
        <f>IF(Supplier!B283="","",Supplier!B283)</f>
        <v>LORYNEL C. DE SAGUN</v>
      </c>
      <c r="C317" t="str">
        <f>IF(Supplier!C283="","",Supplier!C283)</f>
        <v/>
      </c>
      <c r="D317" t="str">
        <f>IF(Supplier!D283="","",Supplier!D283)</f>
        <v/>
      </c>
      <c r="E317" t="str">
        <f>IF(Supplier!E283="","",Supplier!E283)</f>
        <v/>
      </c>
      <c r="F317" t="str">
        <f>IF(Supplier!F283="","",Supplier!F283)</f>
        <v/>
      </c>
      <c r="G317" t="str">
        <f>IF(Supplier!G283="","",Supplier!G283)</f>
        <v/>
      </c>
    </row>
    <row r="318" spans="1:7">
      <c r="A318" t="str">
        <f>IF(Supplier!A284="","",Supplier!A284)</f>
        <v/>
      </c>
      <c r="B318" t="str">
        <f>IF(Supplier!B284="","",Supplier!B284)</f>
        <v/>
      </c>
      <c r="C318" t="str">
        <f>IF(Supplier!C284="","",Supplier!C284)</f>
        <v/>
      </c>
      <c r="D318" t="str">
        <f>IF(Supplier!D284="","",Supplier!D284)</f>
        <v/>
      </c>
      <c r="E318" t="str">
        <f>IF(Supplier!E284="","",Supplier!E284)</f>
        <v/>
      </c>
      <c r="F318" t="str">
        <f>IF(Supplier!F284="","",Supplier!F284)</f>
        <v/>
      </c>
      <c r="G318" t="str">
        <f>IF(Supplier!G284="","",Supplier!G284)</f>
        <v/>
      </c>
    </row>
    <row r="319" spans="1:7">
      <c r="A319" t="str">
        <f>IF(Supplier!A285="","",Supplier!A285)</f>
        <v/>
      </c>
      <c r="B319" t="str">
        <f>IF(Supplier!B285="","",Supplier!B285)</f>
        <v/>
      </c>
      <c r="C319" t="str">
        <f>IF(Supplier!C285="","",Supplier!C285)</f>
        <v/>
      </c>
      <c r="D319" t="str">
        <f>IF(Supplier!D285="","",Supplier!D285)</f>
        <v/>
      </c>
      <c r="E319" t="str">
        <f>IF(Supplier!E285="","",Supplier!E285)</f>
        <v/>
      </c>
      <c r="F319" t="str">
        <f>IF(Supplier!F285="","",Supplier!F285)</f>
        <v/>
      </c>
      <c r="G319" t="str">
        <f>IF(Supplier!G285="","",Supplier!G285)</f>
        <v/>
      </c>
    </row>
    <row r="320" spans="1:7">
      <c r="A320" t="str">
        <f>IF(Supplier!A286="","",Supplier!A286)</f>
        <v/>
      </c>
      <c r="B320" t="str">
        <f>IF(Supplier!B286="","",Supplier!B286)</f>
        <v/>
      </c>
      <c r="C320" t="str">
        <f>IF(Supplier!C286="","",Supplier!C286)</f>
        <v/>
      </c>
      <c r="D320" t="str">
        <f>IF(Supplier!D286="","",Supplier!D286)</f>
        <v/>
      </c>
      <c r="E320" t="str">
        <f>IF(Supplier!E286="","",Supplier!E286)</f>
        <v/>
      </c>
      <c r="F320" t="str">
        <f>IF(Supplier!F286="","",Supplier!F286)</f>
        <v/>
      </c>
      <c r="G320" t="str">
        <f>IF(Supplier!G286="","",Supplier!G286)</f>
        <v/>
      </c>
    </row>
    <row r="321" spans="1:7">
      <c r="A321" t="str">
        <f>IF(Supplier!A287="","",Supplier!A287)</f>
        <v/>
      </c>
      <c r="B321" t="str">
        <f>IF(Supplier!B287="","",Supplier!B287)</f>
        <v/>
      </c>
      <c r="C321" t="str">
        <f>IF(Supplier!C287="","",Supplier!C287)</f>
        <v/>
      </c>
      <c r="D321" t="str">
        <f>IF(Supplier!D287="","",Supplier!D287)</f>
        <v/>
      </c>
      <c r="E321" t="str">
        <f>IF(Supplier!E287="","",Supplier!E287)</f>
        <v/>
      </c>
      <c r="F321" t="str">
        <f>IF(Supplier!F287="","",Supplier!F287)</f>
        <v/>
      </c>
      <c r="G321" t="str">
        <f>IF(Supplier!G287="","",Supplier!G287)</f>
        <v/>
      </c>
    </row>
    <row r="322" spans="1:7">
      <c r="A322" t="str">
        <f>IF(Supplier!A288="","",Supplier!A288)</f>
        <v/>
      </c>
      <c r="B322" t="str">
        <f>IF(Supplier!B288="","",Supplier!B288)</f>
        <v/>
      </c>
      <c r="C322" t="str">
        <f>IF(Supplier!C288="","",Supplier!C288)</f>
        <v/>
      </c>
      <c r="D322" t="str">
        <f>IF(Supplier!D288="","",Supplier!D288)</f>
        <v/>
      </c>
      <c r="E322" t="str">
        <f>IF(Supplier!E288="","",Supplier!E288)</f>
        <v/>
      </c>
      <c r="F322" t="str">
        <f>IF(Supplier!F288="","",Supplier!F288)</f>
        <v/>
      </c>
      <c r="G322" t="str">
        <f>IF(Supplier!G288="","",Supplier!G288)</f>
        <v/>
      </c>
    </row>
    <row r="323" spans="1:7">
      <c r="A323" t="str">
        <f>IF(Supplier!A289="","",Supplier!A289)</f>
        <v/>
      </c>
      <c r="B323" t="str">
        <f>IF(Supplier!B289="","",Supplier!B289)</f>
        <v/>
      </c>
      <c r="C323" t="str">
        <f>IF(Supplier!C289="","",Supplier!C289)</f>
        <v/>
      </c>
      <c r="D323" t="str">
        <f>IF(Supplier!D289="","",Supplier!D289)</f>
        <v/>
      </c>
      <c r="E323" t="str">
        <f>IF(Supplier!E289="","",Supplier!E289)</f>
        <v/>
      </c>
      <c r="F323" t="str">
        <f>IF(Supplier!F289="","",Supplier!F289)</f>
        <v/>
      </c>
      <c r="G323" t="str">
        <f>IF(Supplier!G289="","",Supplier!G289)</f>
        <v/>
      </c>
    </row>
    <row r="324" spans="1:7">
      <c r="A324" t="str">
        <f>IF(Supplier!A290="","",Supplier!A290)</f>
        <v/>
      </c>
      <c r="B324" t="str">
        <f>IF(Supplier!B290="","",Supplier!B290)</f>
        <v/>
      </c>
      <c r="C324" t="str">
        <f>IF(Supplier!C290="","",Supplier!C290)</f>
        <v/>
      </c>
      <c r="D324" t="str">
        <f>IF(Supplier!D290="","",Supplier!D290)</f>
        <v/>
      </c>
      <c r="E324" t="str">
        <f>IF(Supplier!E290="","",Supplier!E290)</f>
        <v/>
      </c>
      <c r="F324" t="str">
        <f>IF(Supplier!F290="","",Supplier!F290)</f>
        <v/>
      </c>
      <c r="G324" t="str">
        <f>IF(Supplier!G290="","",Supplier!G290)</f>
        <v/>
      </c>
    </row>
    <row r="325" spans="1:7">
      <c r="A325" t="str">
        <f>IF(Supplier!A291="","",Supplier!A291)</f>
        <v/>
      </c>
      <c r="B325" t="str">
        <f>IF(Supplier!B291="","",Supplier!B291)</f>
        <v/>
      </c>
      <c r="C325" t="str">
        <f>IF(Supplier!C291="","",Supplier!C291)</f>
        <v/>
      </c>
      <c r="D325" t="str">
        <f>IF(Supplier!D291="","",Supplier!D291)</f>
        <v/>
      </c>
      <c r="E325" t="str">
        <f>IF(Supplier!E291="","",Supplier!E291)</f>
        <v/>
      </c>
      <c r="F325" t="str">
        <f>IF(Supplier!F291="","",Supplier!F291)</f>
        <v/>
      </c>
      <c r="G325" t="str">
        <f>IF(Supplier!G291="","",Supplier!G291)</f>
        <v/>
      </c>
    </row>
    <row r="326" spans="1:7">
      <c r="A326" t="str">
        <f>IF(Supplier!A292="","",Supplier!A292)</f>
        <v/>
      </c>
      <c r="B326" t="str">
        <f>IF(Supplier!B292="","",Supplier!B292)</f>
        <v/>
      </c>
      <c r="C326" t="str">
        <f>IF(Supplier!C292="","",Supplier!C292)</f>
        <v/>
      </c>
      <c r="D326" t="str">
        <f>IF(Supplier!D292="","",Supplier!D292)</f>
        <v/>
      </c>
      <c r="E326" t="str">
        <f>IF(Supplier!E292="","",Supplier!E292)</f>
        <v/>
      </c>
      <c r="F326" t="str">
        <f>IF(Supplier!F292="","",Supplier!F292)</f>
        <v/>
      </c>
      <c r="G326" t="str">
        <f>IF(Supplier!G292="","",Supplier!G292)</f>
        <v/>
      </c>
    </row>
    <row r="327" spans="1:7">
      <c r="A327" t="str">
        <f>IF(Supplier!A293="","",Supplier!A293)</f>
        <v/>
      </c>
      <c r="B327" t="str">
        <f>IF(Supplier!B293="","",Supplier!B293)</f>
        <v/>
      </c>
      <c r="C327" t="str">
        <f>IF(Supplier!C293="","",Supplier!C293)</f>
        <v/>
      </c>
      <c r="D327" t="str">
        <f>IF(Supplier!D293="","",Supplier!D293)</f>
        <v/>
      </c>
      <c r="E327" t="str">
        <f>IF(Supplier!E293="","",Supplier!E293)</f>
        <v/>
      </c>
      <c r="F327" t="str">
        <f>IF(Supplier!F293="","",Supplier!F293)</f>
        <v/>
      </c>
      <c r="G327" t="str">
        <f>IF(Supplier!G293="","",Supplier!G293)</f>
        <v/>
      </c>
    </row>
    <row r="328" spans="1:7">
      <c r="A328" t="str">
        <f>IF(Supplier!A294="","",Supplier!A294)</f>
        <v/>
      </c>
      <c r="B328" t="str">
        <f>IF(Supplier!B294="","",Supplier!B294)</f>
        <v/>
      </c>
      <c r="C328" t="str">
        <f>IF(Supplier!C294="","",Supplier!C294)</f>
        <v/>
      </c>
      <c r="D328" t="str">
        <f>IF(Supplier!D294="","",Supplier!D294)</f>
        <v/>
      </c>
      <c r="E328" t="str">
        <f>IF(Supplier!E294="","",Supplier!E294)</f>
        <v/>
      </c>
      <c r="F328" t="str">
        <f>IF(Supplier!F294="","",Supplier!F294)</f>
        <v/>
      </c>
      <c r="G328" t="str">
        <f>IF(Supplier!G294="","",Supplier!G294)</f>
        <v/>
      </c>
    </row>
    <row r="329" spans="1:7">
      <c r="A329" t="str">
        <f>IF(Supplier!A295="","",Supplier!A295)</f>
        <v/>
      </c>
      <c r="B329" t="str">
        <f>IF(Supplier!B295="","",Supplier!B295)</f>
        <v/>
      </c>
      <c r="C329" t="str">
        <f>IF(Supplier!C295="","",Supplier!C295)</f>
        <v/>
      </c>
      <c r="D329" t="str">
        <f>IF(Supplier!D295="","",Supplier!D295)</f>
        <v/>
      </c>
      <c r="E329" t="str">
        <f>IF(Supplier!E295="","",Supplier!E295)</f>
        <v/>
      </c>
      <c r="F329" t="str">
        <f>IF(Supplier!F295="","",Supplier!F295)</f>
        <v/>
      </c>
      <c r="G329" t="str">
        <f>IF(Supplier!G295="","",Supplier!G295)</f>
        <v/>
      </c>
    </row>
    <row r="330" spans="1:7">
      <c r="A330" t="str">
        <f>IF(Supplier!A296="","",Supplier!A296)</f>
        <v/>
      </c>
      <c r="B330" t="str">
        <f>IF(Supplier!B296="","",Supplier!B296)</f>
        <v/>
      </c>
      <c r="C330" t="str">
        <f>IF(Supplier!C296="","",Supplier!C296)</f>
        <v/>
      </c>
      <c r="D330" t="str">
        <f>IF(Supplier!D296="","",Supplier!D296)</f>
        <v/>
      </c>
      <c r="E330" t="str">
        <f>IF(Supplier!E296="","",Supplier!E296)</f>
        <v/>
      </c>
      <c r="F330" t="str">
        <f>IF(Supplier!F296="","",Supplier!F296)</f>
        <v/>
      </c>
      <c r="G330" t="str">
        <f>IF(Supplier!G296="","",Supplier!G296)</f>
        <v/>
      </c>
    </row>
    <row r="331" spans="1:7">
      <c r="A331" t="str">
        <f>IF(Supplier!A297="","",Supplier!A297)</f>
        <v/>
      </c>
      <c r="B331" t="str">
        <f>IF(Supplier!B297="","",Supplier!B297)</f>
        <v/>
      </c>
      <c r="C331" t="str">
        <f>IF(Supplier!C297="","",Supplier!C297)</f>
        <v/>
      </c>
      <c r="D331" t="str">
        <f>IF(Supplier!D297="","",Supplier!D297)</f>
        <v/>
      </c>
      <c r="E331" t="str">
        <f>IF(Supplier!E297="","",Supplier!E297)</f>
        <v/>
      </c>
      <c r="F331" t="str">
        <f>IF(Supplier!F297="","",Supplier!F297)</f>
        <v/>
      </c>
      <c r="G331" t="str">
        <f>IF(Supplier!G297="","",Supplier!G297)</f>
        <v/>
      </c>
    </row>
    <row r="332" spans="1:7">
      <c r="A332" t="str">
        <f>IF(Supplier!A298="","",Supplier!A298)</f>
        <v/>
      </c>
      <c r="B332" t="str">
        <f>IF(Supplier!B298="","",Supplier!B298)</f>
        <v/>
      </c>
      <c r="C332" t="str">
        <f>IF(Supplier!C298="","",Supplier!C298)</f>
        <v/>
      </c>
      <c r="D332" t="str">
        <f>IF(Supplier!D298="","",Supplier!D298)</f>
        <v/>
      </c>
      <c r="E332" t="str">
        <f>IF(Supplier!E298="","",Supplier!E298)</f>
        <v/>
      </c>
      <c r="F332" t="str">
        <f>IF(Supplier!F298="","",Supplier!F298)</f>
        <v/>
      </c>
      <c r="G332" t="str">
        <f>IF(Supplier!G298="","",Supplier!G298)</f>
        <v/>
      </c>
    </row>
    <row r="333" spans="1:7">
      <c r="A333" t="str">
        <f>IF(Supplier!A299="","",Supplier!A299)</f>
        <v/>
      </c>
      <c r="B333" t="str">
        <f>IF(Supplier!B299="","",Supplier!B299)</f>
        <v/>
      </c>
      <c r="C333" t="str">
        <f>IF(Supplier!C299="","",Supplier!C299)</f>
        <v/>
      </c>
      <c r="D333" t="str">
        <f>IF(Supplier!D299="","",Supplier!D299)</f>
        <v/>
      </c>
      <c r="E333" t="str">
        <f>IF(Supplier!E299="","",Supplier!E299)</f>
        <v/>
      </c>
      <c r="F333" t="str">
        <f>IF(Supplier!F299="","",Supplier!F299)</f>
        <v/>
      </c>
      <c r="G333" t="str">
        <f>IF(Supplier!G299="","",Supplier!G299)</f>
        <v/>
      </c>
    </row>
    <row r="334" spans="1:7">
      <c r="A334" t="str">
        <f>IF(Supplier!A300="","",Supplier!A300)</f>
        <v/>
      </c>
      <c r="B334" t="str">
        <f>IF(Supplier!B300="","",Supplier!B300)</f>
        <v/>
      </c>
      <c r="C334" t="str">
        <f>IF(Supplier!C300="","",Supplier!C300)</f>
        <v/>
      </c>
      <c r="D334" t="str">
        <f>IF(Supplier!D300="","",Supplier!D300)</f>
        <v/>
      </c>
      <c r="E334" t="str">
        <f>IF(Supplier!E300="","",Supplier!E300)</f>
        <v/>
      </c>
      <c r="F334" t="str">
        <f>IF(Supplier!F300="","",Supplier!F300)</f>
        <v/>
      </c>
      <c r="G334" t="str">
        <f>IF(Supplier!G300="","",Supplier!G300)</f>
        <v/>
      </c>
    </row>
    <row r="335" spans="1:7">
      <c r="A335" t="str">
        <f>IF(Supplier!A301="","",Supplier!A301)</f>
        <v/>
      </c>
      <c r="B335" t="str">
        <f>IF(Supplier!B301="","",Supplier!B301)</f>
        <v/>
      </c>
      <c r="C335" t="str">
        <f>IF(Supplier!C301="","",Supplier!C301)</f>
        <v/>
      </c>
      <c r="D335" t="str">
        <f>IF(Supplier!D301="","",Supplier!D301)</f>
        <v/>
      </c>
      <c r="E335" t="str">
        <f>IF(Supplier!E301="","",Supplier!E301)</f>
        <v/>
      </c>
      <c r="F335" t="str">
        <f>IF(Supplier!F301="","",Supplier!F301)</f>
        <v/>
      </c>
      <c r="G335" t="str">
        <f>IF(Supplier!G301="","",Supplier!G301)</f>
        <v/>
      </c>
    </row>
    <row r="336" spans="1:7">
      <c r="A336" t="str">
        <f>IF(Supplier!A302="","",Supplier!A302)</f>
        <v/>
      </c>
      <c r="B336" t="str">
        <f>IF(Supplier!B302="","",Supplier!B302)</f>
        <v/>
      </c>
      <c r="C336" t="str">
        <f>IF(Supplier!C302="","",Supplier!C302)</f>
        <v/>
      </c>
      <c r="D336" t="str">
        <f>IF(Supplier!D302="","",Supplier!D302)</f>
        <v/>
      </c>
      <c r="E336" t="str">
        <f>IF(Supplier!E302="","",Supplier!E302)</f>
        <v/>
      </c>
      <c r="F336" t="str">
        <f>IF(Supplier!F302="","",Supplier!F302)</f>
        <v/>
      </c>
      <c r="G336" t="str">
        <f>IF(Supplier!G302="","",Supplier!G302)</f>
        <v/>
      </c>
    </row>
    <row r="337" spans="1:7">
      <c r="A337" t="str">
        <f>IF(Supplier!A303="","",Supplier!A303)</f>
        <v/>
      </c>
      <c r="B337" t="str">
        <f>IF(Supplier!B303="","",Supplier!B303)</f>
        <v/>
      </c>
      <c r="C337" t="str">
        <f>IF(Supplier!C303="","",Supplier!C303)</f>
        <v/>
      </c>
      <c r="D337" t="str">
        <f>IF(Supplier!D303="","",Supplier!D303)</f>
        <v/>
      </c>
      <c r="E337" t="str">
        <f>IF(Supplier!E303="","",Supplier!E303)</f>
        <v/>
      </c>
      <c r="F337" t="str">
        <f>IF(Supplier!F303="","",Supplier!F303)</f>
        <v/>
      </c>
      <c r="G337" t="str">
        <f>IF(Supplier!G303="","",Supplier!G303)</f>
        <v/>
      </c>
    </row>
    <row r="338" spans="1:7">
      <c r="A338" t="str">
        <f>IF(Supplier!A304="","",Supplier!A304)</f>
        <v/>
      </c>
      <c r="B338" t="str">
        <f>IF(Supplier!B304="","",Supplier!B304)</f>
        <v/>
      </c>
      <c r="C338" t="str">
        <f>IF(Supplier!C304="","",Supplier!C304)</f>
        <v/>
      </c>
      <c r="D338" t="str">
        <f>IF(Supplier!D304="","",Supplier!D304)</f>
        <v/>
      </c>
      <c r="E338" t="str">
        <f>IF(Supplier!E304="","",Supplier!E304)</f>
        <v/>
      </c>
      <c r="F338" t="str">
        <f>IF(Supplier!F304="","",Supplier!F304)</f>
        <v/>
      </c>
      <c r="G338" t="str">
        <f>IF(Supplier!G304="","",Supplier!G304)</f>
        <v/>
      </c>
    </row>
    <row r="339" spans="1:7">
      <c r="A339" t="str">
        <f>IF(Supplier!A305="","",Supplier!A305)</f>
        <v/>
      </c>
    </row>
    <row r="340" spans="1:7">
      <c r="A340" t="str">
        <f>IF(Supplier!A306="","",Supplier!A306)</f>
        <v/>
      </c>
    </row>
    <row r="341" spans="1:7">
      <c r="A341" t="str">
        <f>IF(Supplier!A307="","",Supplier!A307)</f>
        <v/>
      </c>
    </row>
    <row r="342" spans="1:7">
      <c r="A342" t="str">
        <f>IF(Supplier!A308="","",Supplier!A308)</f>
        <v/>
      </c>
    </row>
    <row r="343" spans="1:7">
      <c r="A343" t="str">
        <f>IF(Supplier!A309="","",Supplier!A309)</f>
        <v/>
      </c>
    </row>
    <row r="344" spans="1:7">
      <c r="A344" t="str">
        <f>IF(Supplier!A310="","",Supplier!A310)</f>
        <v/>
      </c>
    </row>
    <row r="345" spans="1:7">
      <c r="A345" t="str">
        <f>IF(Supplier!A311="","",Supplier!A311)</f>
        <v/>
      </c>
    </row>
    <row r="346" spans="1:7">
      <c r="A346" t="str">
        <f>IF(Supplier!A312="","",Supplier!A312)</f>
        <v/>
      </c>
    </row>
    <row r="347" spans="1:7">
      <c r="A347" t="str">
        <f>IF(Supplier!A313="","",Supplier!A313)</f>
        <v/>
      </c>
    </row>
    <row r="348" spans="1:7">
      <c r="A348" t="str">
        <f>IF(Supplier!A314="","",Supplier!A314)</f>
        <v/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30</vt:i4>
      </vt:variant>
    </vt:vector>
  </HeadingPairs>
  <TitlesOfParts>
    <vt:vector size="44" baseType="lpstr">
      <vt:lpstr>UACS</vt:lpstr>
      <vt:lpstr>Data Entry</vt:lpstr>
      <vt:lpstr>Supplier</vt:lpstr>
      <vt:lpstr>SOE_per fund</vt:lpstr>
      <vt:lpstr>LR</vt:lpstr>
      <vt:lpstr>CDR_per fund</vt:lpstr>
      <vt:lpstr>Accounting Name</vt:lpstr>
      <vt:lpstr>RCI_per fund</vt:lpstr>
      <vt:lpstr>CashDR_all funds_c.o SH</vt:lpstr>
      <vt:lpstr>Sheet1</vt:lpstr>
      <vt:lpstr>Responsibility Center Code</vt:lpstr>
      <vt:lpstr>List Of Schools</vt:lpstr>
      <vt:lpstr>Pillars</vt:lpstr>
      <vt:lpstr>Suppliers</vt:lpstr>
      <vt:lpstr>'SOE_per fund'!_Hlk94695418</vt:lpstr>
      <vt:lpstr>add</vt:lpstr>
      <vt:lpstr>ADDRESS</vt:lpstr>
      <vt:lpstr>CDR</vt:lpstr>
      <vt:lpstr>Column1</vt:lpstr>
      <vt:lpstr>ColumnVAT</vt:lpstr>
      <vt:lpstr>five</vt:lpstr>
      <vt:lpstr>G_S</vt:lpstr>
      <vt:lpstr>Supplier!NAME_OF_PAYEE</vt:lpstr>
      <vt:lpstr>newTin</vt:lpstr>
      <vt:lpstr>one</vt:lpstr>
      <vt:lpstr>Payee</vt:lpstr>
      <vt:lpstr>'CashDR_all funds_c.o SH'!Print_Area</vt:lpstr>
      <vt:lpstr>'CDR_per fund'!Print_Area</vt:lpstr>
      <vt:lpstr>'RCI_per fund'!Print_Area</vt:lpstr>
      <vt:lpstr>'SOE_per fund'!Print_Area</vt:lpstr>
      <vt:lpstr>'CDR_per fund'!Print_Titles</vt:lpstr>
      <vt:lpstr>Schools</vt:lpstr>
      <vt:lpstr>supply12</vt:lpstr>
      <vt:lpstr>supply35</vt:lpstr>
      <vt:lpstr>supplygs</vt:lpstr>
      <vt:lpstr>supplyname</vt:lpstr>
      <vt:lpstr>supplytin</vt:lpstr>
      <vt:lpstr>supplyvatnvat</vt:lpstr>
      <vt:lpstr>three</vt:lpstr>
      <vt:lpstr>TIN</vt:lpstr>
      <vt:lpstr>two</vt:lpstr>
      <vt:lpstr>UACS</vt:lpstr>
      <vt:lpstr>UACSTABLE</vt:lpstr>
      <vt:lpstr>VATNVAVT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Agnes Luzadas</cp:lastModifiedBy>
  <cp:lastPrinted>2025-06-16T06:28:20Z</cp:lastPrinted>
  <dcterms:created xsi:type="dcterms:W3CDTF">2021-10-19T06:43:00Z</dcterms:created>
  <dcterms:modified xsi:type="dcterms:W3CDTF">2025-06-26T06:32:29Z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5746AABEDAD545AF868789E96BFB4DCF_12</vt:lpwstr>
  </property>
  <property fmtid="{D5CDD505-2E9C-101B-9397-08002B2CF9AE}" pid="3" name="KSOProductBuildVer">
    <vt:lpwstr>1033-12.2.0.16909</vt:lpwstr>
  </property>
</Properties>
</file>